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55" windowHeight="8955" activeTab="0"/>
  </bookViews>
  <sheets>
    <sheet name="Dochody ogółem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<sst xmlns="http://schemas.openxmlformats.org/spreadsheetml/2006/main" count="229" uniqueCount="145">
  <si>
    <t>Dział</t>
  </si>
  <si>
    <t>Rozdział</t>
  </si>
  <si>
    <t>Gospodarka mieszkaniowa</t>
  </si>
  <si>
    <t>Gospodarka gruntami i nieruchomościami</t>
  </si>
  <si>
    <t>Dochody z najmu i dzierżawy składników majątkowych</t>
  </si>
  <si>
    <t>Administracja publiczna</t>
  </si>
  <si>
    <t>Urzędy Wojewódzkie</t>
  </si>
  <si>
    <t>Dotacja celowa otrzymana z budżetu państwa na reralizację zadań bieżących z zakresu administracji rządowej oraz innych zadań zleconych gminie ustawami</t>
  </si>
  <si>
    <t>Urzędy gmin (miast i miast na prawach powiatu)</t>
  </si>
  <si>
    <t>Wpływy z różnych opłat</t>
  </si>
  <si>
    <t>Wpływy z różnych dochodów</t>
  </si>
  <si>
    <t>Urzędy naczelnych organów władzy państwowej, kontroli i ochrony prawa oraz sądownictwa</t>
  </si>
  <si>
    <t xml:space="preserve">Urzędy naczelnych organów władzy państwowej, kontroli i ochrony prawa </t>
  </si>
  <si>
    <t>Wpływy z podatku dochodowego od osób fizycznych</t>
  </si>
  <si>
    <t>Podatek od nieruchomości</t>
  </si>
  <si>
    <t>Podatek rolny</t>
  </si>
  <si>
    <t>Podatek leśny</t>
  </si>
  <si>
    <t>Odsetki od nieterminowych wpłat z tytułu podatków i opłat</t>
  </si>
  <si>
    <t>Podatek od środków transportowych</t>
  </si>
  <si>
    <t>Podatek od spadków i darowizn</t>
  </si>
  <si>
    <t>Wpływy z opłaty targowej</t>
  </si>
  <si>
    <t>Podatek od czynności cywilnoprawnych</t>
  </si>
  <si>
    <t>Wpływy z opłaty skarbowej</t>
  </si>
  <si>
    <t>Wpływy  z opłat za zezwolenia na sprzedaż alkoholu</t>
  </si>
  <si>
    <t>Podatek dochodowy od osób fizycznych</t>
  </si>
  <si>
    <t>Podatek dochodowy od osób prawnych</t>
  </si>
  <si>
    <t>Różne rozliczenia</t>
  </si>
  <si>
    <t>Subwencje ogólne z budżetu państwa</t>
  </si>
  <si>
    <t>Część wyrównawcza subwencji ogólnej dla gmin</t>
  </si>
  <si>
    <t>Różne rozliczenia finansowe</t>
  </si>
  <si>
    <t>Pozostałe odsetki</t>
  </si>
  <si>
    <t>Oświata i wychowanie</t>
  </si>
  <si>
    <t>Szkoły podstawowe</t>
  </si>
  <si>
    <t>Przedszkola</t>
  </si>
  <si>
    <t>Wpływy z usług</t>
  </si>
  <si>
    <t>Pomoc społeczna</t>
  </si>
  <si>
    <t>Świadczenia rodzinne oraz składki na ubezpieczenia emerytalne i rentowe z ubezpieczenia społecznego</t>
  </si>
  <si>
    <t>Składki na ubezpieczenia zdrowotne opłacane za osobypobierające niektóre świadczenia z pomocy społecznej oraz niektóre świadczenia rodzinne</t>
  </si>
  <si>
    <t>Ośrodki pomocy społecznej</t>
  </si>
  <si>
    <t>Usługi opiekuńcze i specjalistyczne usługi opiekuńcze</t>
  </si>
  <si>
    <t>Pozostała działalność</t>
  </si>
  <si>
    <t>Edukacyjna opieka wychowawcza</t>
  </si>
  <si>
    <t>Świetlice szkolne</t>
  </si>
  <si>
    <t>Gospodarka komunalna i ochrona środowiska</t>
  </si>
  <si>
    <t>Gospodarka ściekowa i ochrona wód</t>
  </si>
  <si>
    <t>Ogółem</t>
  </si>
  <si>
    <t>Rolnictwo i łowiectwo</t>
  </si>
  <si>
    <t>Transport i łączność</t>
  </si>
  <si>
    <t>Gospodarka odpadami</t>
  </si>
  <si>
    <t>Źródło dochodów</t>
  </si>
  <si>
    <t>w tym:</t>
  </si>
  <si>
    <t>bieżące</t>
  </si>
  <si>
    <t>majątkowe</t>
  </si>
  <si>
    <t>Wpływy ze sprzedaży składników majątkowych</t>
  </si>
  <si>
    <t xml:space="preserve">Wykonanie  dochodów </t>
  </si>
  <si>
    <t>%</t>
  </si>
  <si>
    <t xml:space="preserve">                                                               </t>
  </si>
  <si>
    <t>Pomoc materialna dla uczniów</t>
  </si>
  <si>
    <t xml:space="preserve">    Załącznik Nr 2</t>
  </si>
  <si>
    <t>01095</t>
  </si>
  <si>
    <t>0970</t>
  </si>
  <si>
    <t>Podatek od działalności gospodarczej osób fizycznych,opłacany w formie karyty podatkowej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</si>
  <si>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</si>
  <si>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 i opłat loklanych od osób fizycznych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</si>
  <si>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</si>
  <si>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</si>
  <si>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</si>
  <si>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</si>
  <si>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Zasiłki i pomoc w naturze oraz składki na ubezpieczenia emerytalne i rentowe</t>
  </si>
  <si>
    <t>Wpływy z opłat za zarząd, użytkowanie i wieczyste użytkowanie</t>
  </si>
  <si>
    <t>0750</t>
  </si>
  <si>
    <t>0470</t>
  </si>
  <si>
    <t>0910</t>
  </si>
  <si>
    <t>0870</t>
  </si>
  <si>
    <t>Dotacje celowe otrzymane z budżetu państwa na realizację własnych zadań bieżących gmin</t>
  </si>
  <si>
    <t>0690</t>
  </si>
  <si>
    <t>0350</t>
  </si>
  <si>
    <t>0310</t>
  </si>
  <si>
    <t>0320</t>
  </si>
  <si>
    <t>0330</t>
  </si>
  <si>
    <t>0340</t>
  </si>
  <si>
    <t>0360</t>
  </si>
  <si>
    <t>0430</t>
  </si>
  <si>
    <t>0500</t>
  </si>
  <si>
    <t>0410</t>
  </si>
  <si>
    <t>0480</t>
  </si>
  <si>
    <t>0010</t>
  </si>
  <si>
    <t>0020</t>
  </si>
  <si>
    <t>0920</t>
  </si>
  <si>
    <t>0830</t>
  </si>
  <si>
    <t>2010</t>
  </si>
  <si>
    <t>2009</t>
  </si>
  <si>
    <t>0760</t>
  </si>
  <si>
    <t>0490</t>
  </si>
  <si>
    <t>Wpływy z innych lokalnych opłat</t>
  </si>
  <si>
    <t>2030</t>
  </si>
  <si>
    <t>6330</t>
  </si>
  <si>
    <t>Zasiłki stałe</t>
  </si>
  <si>
    <t>0400</t>
  </si>
  <si>
    <t>Wpływy z opłaty produktowej</t>
  </si>
  <si>
    <t>Wpływy z tytułu przekształcenia prawa użytkowania wieczystego przysługującego osobom fizycznym w prawo własności</t>
  </si>
  <si>
    <t>Dotacje celowe otrzymane z budżetu państwa na realizację inwestycji i zakupów inwestycyjnych własnych  gmin</t>
  </si>
  <si>
    <t>Wpływy i wydatki związane z gromadzenie,m środków z opłat produktowych</t>
  </si>
  <si>
    <t>Bezpieczeństwo publiczne i ochrona przeciwpożarowa</t>
  </si>
  <si>
    <t>Ochotnicze straże pożarne</t>
  </si>
  <si>
    <t>Pozostałe zadania w zakresie polityki społecznej</t>
  </si>
  <si>
    <t>2007</t>
  </si>
  <si>
    <t>Wpływy z róznych dochodów</t>
  </si>
  <si>
    <t>Wpływy i wydatki związane z gromadzeniem środków z opłat i kar za korzystanie ze środowiska</t>
  </si>
  <si>
    <t>Kultura fizyczna i sport</t>
  </si>
  <si>
    <t>2360</t>
  </si>
  <si>
    <t>Dochody jednostek samorządu terytorialnego związane z realizacją zadań z zakresu administracji rządowej oraz innych zadań zleconych ustawami</t>
  </si>
  <si>
    <t>Środki na dofinansowanie własnych zadań bieżących gmin (związków gmin), powiatów (związków powiatów), samorządów województw, pozyskane z innych źródeł</t>
  </si>
  <si>
    <t>6300</t>
  </si>
  <si>
    <t>Wpływy z pomocy finansowej udzielanej między jednostkami samorządu terytorialnego na dofinansowanie własnych zadań inwestycyjnych i zakupów inwestycyjnych</t>
  </si>
  <si>
    <t>Obrona cywilna</t>
  </si>
  <si>
    <t>Uzupełnienie subwencji ogólnej dla jednostek samorządu terytorialnego</t>
  </si>
  <si>
    <t>2750</t>
  </si>
  <si>
    <t>Środki na uzupełnienie dochodów gmin</t>
  </si>
  <si>
    <t>Dotacje rozwojowe oraz środki na finansowanie Wspólnej Polityki Rolnej</t>
  </si>
  <si>
    <t>0960</t>
  </si>
  <si>
    <t>Pozostała działalnośc</t>
  </si>
  <si>
    <t>2700</t>
  </si>
  <si>
    <t>010</t>
  </si>
  <si>
    <t>§</t>
  </si>
  <si>
    <t xml:space="preserve">Plan dochodów </t>
  </si>
  <si>
    <t>xxxx</t>
  </si>
  <si>
    <t>6207</t>
  </si>
  <si>
    <t>2020</t>
  </si>
  <si>
    <t>2310</t>
  </si>
  <si>
    <t>0460</t>
  </si>
  <si>
    <t>291</t>
  </si>
  <si>
    <t>Dotacje celowe w ramach programów finansowych z udziałem środków europejskich oraz środków, o których mowa w art..5 ust.1 pkt 3 oraz ust. 3 pkt 5 i6 ustawy lub płatności w ramach budżetu środków europejskich</t>
  </si>
  <si>
    <t>Dotacje celowe otrzymane z budżetu państwa na zadania bieżące realizowane przez gminę na podstawie porozumień z organami administracji rządowej</t>
  </si>
  <si>
    <t>Działalnośc usługowa</t>
  </si>
  <si>
    <t>Cmentarze</t>
  </si>
  <si>
    <t>Otrzymane spadki, zapisy i darowizny w postaci pieniężnej</t>
  </si>
  <si>
    <t>Dotacje celowe otrzymane z gminy na zadania bieżące  realizowane na podstawie porozumień (umów) między jednostkami samorządu terytorialnego</t>
  </si>
  <si>
    <t>Promocja  jednostek samorządu terytorialnego</t>
  </si>
  <si>
    <t>Dotacje celowe w ramach programów finansowych z udziałem środków europejskich oraz środków, o których mowa w art..5 ust.1 pkt 3 oraz ust. 3 pkt 5 i 6 ustawy lub płatności w ramach budżetu środków europejskich</t>
  </si>
  <si>
    <t>Dotacja celowa otrzymana z tytułu pomocy finansowej udzielanej między jednostkami samorządu terytorialnego na dofinansowanie własnych zadań inwestycyjnych i zakupów inwestycyjnych</t>
  </si>
  <si>
    <t>Obiekty sportowe</t>
  </si>
  <si>
    <t>Wpływy ze zwrotów dotacji oraz płatności, w tym wykorzystywanych niezgodnie z przeznaczeniem lub wykorzystywanych z naruszeniem procedur, o których mowa w art.. 184 ustawy, pobranych nienależnie lub w nadmiernej wysokości</t>
  </si>
  <si>
    <t>W#pływy z opłaty eksploatacyjnej</t>
  </si>
  <si>
    <t>Zestawienie wykonanych dochodów budżetowych za  2012 rok.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</si>
</sst>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???"/>
    <numFmt numFmtId="165" formatCode="#,##0.00\ &quot;zł&quot;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2" fillId="0" borderId="0" xfId="58" applyFont="1" applyAlignment="1">
      <alignment/>
    </xf>
    <xf numFmtId="44" fontId="0" fillId="0" borderId="0" xfId="58" applyFont="1" applyAlignment="1">
      <alignment horizontal="center"/>
    </xf>
    <xf numFmtId="44" fontId="0" fillId="0" borderId="0" xfId="58" applyFont="1" applyAlignment="1">
      <alignment/>
    </xf>
    <xf numFmtId="0" fontId="0" fillId="0" borderId="0" xfId="0" applyNumberForma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top"/>
    </xf>
    <xf numFmtId="0" fontId="2" fillId="24" borderId="0" xfId="0" applyFont="1" applyFill="1" applyAlignment="1">
      <alignment horizontal="center"/>
    </xf>
    <xf numFmtId="165" fontId="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44" fontId="23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4" fillId="20" borderId="11" xfId="0" applyFont="1" applyFill="1" applyBorder="1" applyAlignment="1">
      <alignment horizontal="center" vertical="center" wrapText="1"/>
    </xf>
    <xf numFmtId="44" fontId="4" fillId="20" borderId="12" xfId="58" applyFont="1" applyFill="1" applyBorder="1" applyAlignment="1">
      <alignment horizontal="center" vertical="center"/>
    </xf>
    <xf numFmtId="165" fontId="4" fillId="20" borderId="12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Alignment="1">
      <alignment/>
    </xf>
    <xf numFmtId="49" fontId="5" fillId="24" borderId="13" xfId="0" applyNumberFormat="1" applyFont="1" applyFill="1" applyBorder="1" applyAlignment="1">
      <alignment horizontal="center" vertical="center" wrapText="1"/>
    </xf>
    <xf numFmtId="0" fontId="5" fillId="24" borderId="13" xfId="0" applyNumberFormat="1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top" wrapText="1"/>
    </xf>
    <xf numFmtId="0" fontId="5" fillId="24" borderId="14" xfId="0" applyFont="1" applyFill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top"/>
    </xf>
    <xf numFmtId="43" fontId="24" fillId="25" borderId="15" xfId="42" applyFont="1" applyFill="1" applyBorder="1" applyAlignment="1">
      <alignment horizontal="left" vertical="top" wrapText="1"/>
    </xf>
    <xf numFmtId="0" fontId="23" fillId="0" borderId="11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center"/>
    </xf>
    <xf numFmtId="0" fontId="23" fillId="25" borderId="15" xfId="42" applyNumberFormat="1" applyFont="1" applyFill="1" applyBorder="1" applyAlignment="1">
      <alignment horizontal="center" vertical="top"/>
    </xf>
    <xf numFmtId="49" fontId="5" fillId="25" borderId="15" xfId="42" applyNumberFormat="1" applyFont="1" applyFill="1" applyBorder="1" applyAlignment="1">
      <alignment horizontal="center" vertical="top"/>
    </xf>
    <xf numFmtId="43" fontId="25" fillId="25" borderId="15" xfId="42" applyFont="1" applyFill="1" applyBorder="1" applyAlignment="1">
      <alignment vertical="top"/>
    </xf>
    <xf numFmtId="164" fontId="25" fillId="25" borderId="16" xfId="42" applyNumberFormat="1" applyFont="1" applyFill="1" applyBorder="1" applyAlignment="1">
      <alignment horizontal="center" vertical="top"/>
    </xf>
    <xf numFmtId="0" fontId="26" fillId="25" borderId="17" xfId="42" applyNumberFormat="1" applyFont="1" applyFill="1" applyBorder="1" applyAlignment="1">
      <alignment horizontal="center" vertical="top"/>
    </xf>
    <xf numFmtId="49" fontId="0" fillId="25" borderId="15" xfId="42" applyNumberFormat="1" applyFont="1" applyFill="1" applyBorder="1" applyAlignment="1">
      <alignment horizontal="center" vertical="top"/>
    </xf>
    <xf numFmtId="0" fontId="24" fillId="25" borderId="16" xfId="42" applyNumberFormat="1" applyFont="1" applyFill="1" applyBorder="1" applyAlignment="1">
      <alignment vertical="top"/>
    </xf>
    <xf numFmtId="49" fontId="24" fillId="25" borderId="17" xfId="42" applyNumberFormat="1" applyFont="1" applyFill="1" applyBorder="1" applyAlignment="1">
      <alignment horizontal="center" vertical="top"/>
    </xf>
    <xf numFmtId="43" fontId="24" fillId="25" borderId="17" xfId="42" applyFont="1" applyFill="1" applyBorder="1" applyAlignment="1">
      <alignment vertical="top" wrapText="1"/>
    </xf>
    <xf numFmtId="0" fontId="24" fillId="25" borderId="16" xfId="42" applyNumberFormat="1" applyFont="1" applyFill="1" applyBorder="1" applyAlignment="1">
      <alignment vertical="top" wrapText="1"/>
    </xf>
    <xf numFmtId="49" fontId="24" fillId="25" borderId="17" xfId="42" applyNumberFormat="1" applyFont="1" applyFill="1" applyBorder="1" applyAlignment="1">
      <alignment horizontal="center" vertical="top" wrapText="1"/>
    </xf>
    <xf numFmtId="49" fontId="24" fillId="25" borderId="15" xfId="42" applyNumberFormat="1" applyFont="1" applyFill="1" applyBorder="1" applyAlignment="1">
      <alignment horizontal="center" vertical="top" wrapText="1"/>
    </xf>
    <xf numFmtId="49" fontId="24" fillId="25" borderId="15" xfId="42" applyNumberFormat="1" applyFont="1" applyFill="1" applyBorder="1" applyAlignment="1">
      <alignment horizontal="center" vertical="top"/>
    </xf>
    <xf numFmtId="43" fontId="24" fillId="25" borderId="15" xfId="42" applyFont="1" applyFill="1" applyBorder="1" applyAlignment="1">
      <alignment horizontal="left" vertical="top" wrapText="1"/>
    </xf>
    <xf numFmtId="43" fontId="24" fillId="25" borderId="17" xfId="42" applyFont="1" applyFill="1" applyBorder="1" applyAlignment="1">
      <alignment horizontal="left" vertical="top"/>
    </xf>
    <xf numFmtId="164" fontId="25" fillId="25" borderId="17" xfId="42" applyNumberFormat="1" applyFont="1" applyFill="1" applyBorder="1" applyAlignment="1">
      <alignment vertical="top"/>
    </xf>
    <xf numFmtId="0" fontId="0" fillId="25" borderId="15" xfId="42" applyNumberFormat="1" applyFont="1" applyFill="1" applyBorder="1" applyAlignment="1">
      <alignment horizontal="center" vertical="top"/>
    </xf>
    <xf numFmtId="43" fontId="25" fillId="25" borderId="15" xfId="42" applyFont="1" applyFill="1" applyBorder="1" applyAlignment="1">
      <alignment horizontal="left" vertical="top"/>
    </xf>
    <xf numFmtId="164" fontId="26" fillId="25" borderId="16" xfId="42" applyNumberFormat="1" applyFont="1" applyFill="1" applyBorder="1" applyAlignment="1">
      <alignment vertical="top"/>
    </xf>
    <xf numFmtId="0" fontId="23" fillId="25" borderId="17" xfId="42" applyNumberFormat="1" applyFont="1" applyFill="1" applyBorder="1" applyAlignment="1">
      <alignment horizontal="center" vertical="top"/>
    </xf>
    <xf numFmtId="49" fontId="23" fillId="25" borderId="15" xfId="42" applyNumberFormat="1" applyFont="1" applyFill="1" applyBorder="1" applyAlignment="1">
      <alignment horizontal="center" vertical="top"/>
    </xf>
    <xf numFmtId="43" fontId="26" fillId="25" borderId="15" xfId="42" applyFont="1" applyFill="1" applyBorder="1" applyAlignment="1">
      <alignment horizontal="left" vertical="top"/>
    </xf>
    <xf numFmtId="164" fontId="25" fillId="25" borderId="16" xfId="42" applyNumberFormat="1" applyFont="1" applyFill="1" applyBorder="1" applyAlignment="1">
      <alignment vertical="top"/>
    </xf>
    <xf numFmtId="43" fontId="26" fillId="25" borderId="15" xfId="42" applyFont="1" applyFill="1" applyBorder="1" applyAlignment="1">
      <alignment horizontal="left" vertical="top" wrapText="1"/>
    </xf>
    <xf numFmtId="43" fontId="24" fillId="25" borderId="15" xfId="42" applyFont="1" applyFill="1" applyBorder="1" applyAlignment="1">
      <alignment horizontal="left" vertical="top"/>
    </xf>
    <xf numFmtId="164" fontId="26" fillId="25" borderId="16" xfId="42" applyNumberFormat="1" applyFont="1" applyFill="1" applyBorder="1" applyAlignment="1">
      <alignment horizontal="center" vertical="top"/>
    </xf>
    <xf numFmtId="0" fontId="25" fillId="25" borderId="17" xfId="42" applyNumberFormat="1" applyFont="1" applyFill="1" applyBorder="1" applyAlignment="1">
      <alignment vertical="top"/>
    </xf>
    <xf numFmtId="43" fontId="25" fillId="25" borderId="15" xfId="42" applyFont="1" applyFill="1" applyBorder="1" applyAlignment="1">
      <alignment horizontal="left" vertical="top" wrapText="1"/>
    </xf>
    <xf numFmtId="0" fontId="26" fillId="25" borderId="17" xfId="42" applyNumberFormat="1" applyFont="1" applyFill="1" applyBorder="1" applyAlignment="1">
      <alignment vertical="top"/>
    </xf>
    <xf numFmtId="43" fontId="26" fillId="25" borderId="15" xfId="42" applyFont="1" applyFill="1" applyBorder="1" applyAlignment="1">
      <alignment horizontal="left" vertical="top" wrapText="1"/>
    </xf>
    <xf numFmtId="164" fontId="25" fillId="25" borderId="18" xfId="42" applyNumberFormat="1" applyFont="1" applyFill="1" applyBorder="1" applyAlignment="1">
      <alignment horizontal="center" vertical="top" wrapText="1"/>
    </xf>
    <xf numFmtId="164" fontId="26" fillId="25" borderId="16" xfId="42" applyNumberFormat="1" applyFont="1" applyFill="1" applyBorder="1" applyAlignment="1">
      <alignment horizontal="center" vertical="top" wrapText="1"/>
    </xf>
    <xf numFmtId="43" fontId="26" fillId="25" borderId="17" xfId="42" applyFont="1" applyFill="1" applyBorder="1" applyAlignment="1">
      <alignment horizontal="left" vertical="top" wrapText="1"/>
    </xf>
    <xf numFmtId="0" fontId="5" fillId="25" borderId="17" xfId="42" applyNumberFormat="1" applyFont="1" applyFill="1" applyBorder="1" applyAlignment="1">
      <alignment horizontal="center" vertical="top"/>
    </xf>
    <xf numFmtId="49" fontId="5" fillId="25" borderId="17" xfId="42" applyNumberFormat="1" applyFont="1" applyFill="1" applyBorder="1" applyAlignment="1">
      <alignment horizontal="center" vertical="top"/>
    </xf>
    <xf numFmtId="43" fontId="25" fillId="25" borderId="17" xfId="42" applyFont="1" applyFill="1" applyBorder="1" applyAlignment="1">
      <alignment horizontal="left" vertical="top" wrapText="1"/>
    </xf>
    <xf numFmtId="49" fontId="26" fillId="25" borderId="15" xfId="42" applyNumberFormat="1" applyFont="1" applyFill="1" applyBorder="1" applyAlignment="1">
      <alignment horizontal="center" vertical="top" wrapText="1"/>
    </xf>
    <xf numFmtId="49" fontId="0" fillId="25" borderId="17" xfId="42" applyNumberFormat="1" applyFont="1" applyFill="1" applyBorder="1" applyAlignment="1">
      <alignment vertical="top"/>
    </xf>
    <xf numFmtId="43" fontId="24" fillId="25" borderId="15" xfId="42" applyFont="1" applyFill="1" applyBorder="1" applyAlignment="1">
      <alignment vertical="top" wrapText="1"/>
    </xf>
    <xf numFmtId="0" fontId="26" fillId="25" borderId="18" xfId="42" applyNumberFormat="1" applyFont="1" applyFill="1" applyBorder="1" applyAlignment="1">
      <alignment vertical="top" wrapText="1"/>
    </xf>
    <xf numFmtId="49" fontId="23" fillId="25" borderId="17" xfId="42" applyNumberFormat="1" applyFont="1" applyFill="1" applyBorder="1" applyAlignment="1">
      <alignment vertical="top"/>
    </xf>
    <xf numFmtId="43" fontId="26" fillId="25" borderId="17" xfId="42" applyFont="1" applyFill="1" applyBorder="1" applyAlignment="1">
      <alignment vertical="top" wrapText="1"/>
    </xf>
    <xf numFmtId="164" fontId="24" fillId="25" borderId="0" xfId="42" applyNumberFormat="1" applyFont="1" applyFill="1" applyBorder="1" applyAlignment="1">
      <alignment vertical="top" wrapText="1"/>
    </xf>
    <xf numFmtId="0" fontId="24" fillId="25" borderId="11" xfId="42" applyNumberFormat="1" applyFont="1" applyFill="1" applyBorder="1" applyAlignment="1">
      <alignment vertical="top" wrapText="1"/>
    </xf>
    <xf numFmtId="49" fontId="24" fillId="25" borderId="11" xfId="42" applyNumberFormat="1" applyFont="1" applyFill="1" applyBorder="1" applyAlignment="1">
      <alignment horizontal="center" vertical="top" wrapText="1"/>
    </xf>
    <xf numFmtId="43" fontId="24" fillId="25" borderId="11" xfId="42" applyFont="1" applyFill="1" applyBorder="1" applyAlignment="1">
      <alignment horizontal="left" vertical="top" wrapText="1"/>
    </xf>
    <xf numFmtId="0" fontId="5" fillId="25" borderId="11" xfId="42" applyNumberFormat="1" applyFont="1" applyFill="1" applyBorder="1" applyAlignment="1">
      <alignment horizontal="center" vertical="top"/>
    </xf>
    <xf numFmtId="49" fontId="0" fillId="25" borderId="11" xfId="42" applyNumberFormat="1" applyFont="1" applyFill="1" applyBorder="1" applyAlignment="1">
      <alignment horizontal="center" vertical="top"/>
    </xf>
    <xf numFmtId="43" fontId="25" fillId="25" borderId="11" xfId="42" applyFont="1" applyFill="1" applyBorder="1" applyAlignment="1">
      <alignment horizontal="left" vertical="top" wrapText="1"/>
    </xf>
    <xf numFmtId="0" fontId="24" fillId="25" borderId="16" xfId="42" applyNumberFormat="1" applyFont="1" applyFill="1" applyBorder="1" applyAlignment="1">
      <alignment horizontal="center" vertical="top"/>
    </xf>
    <xf numFmtId="49" fontId="26" fillId="25" borderId="19" xfId="42" applyNumberFormat="1" applyFont="1" applyFill="1" applyBorder="1" applyAlignment="1">
      <alignment horizontal="center" vertical="top" wrapText="1"/>
    </xf>
    <xf numFmtId="43" fontId="26" fillId="25" borderId="19" xfId="42" applyFont="1" applyFill="1" applyBorder="1" applyAlignment="1">
      <alignment horizontal="left" vertical="top" wrapText="1"/>
    </xf>
    <xf numFmtId="49" fontId="24" fillId="25" borderId="16" xfId="42" applyNumberFormat="1" applyFont="1" applyFill="1" applyBorder="1" applyAlignment="1">
      <alignment horizontal="center" vertical="top" wrapText="1"/>
    </xf>
    <xf numFmtId="43" fontId="24" fillId="25" borderId="16" xfId="42" applyFont="1" applyFill="1" applyBorder="1" applyAlignment="1">
      <alignment horizontal="left" vertical="top" wrapText="1"/>
    </xf>
    <xf numFmtId="49" fontId="23" fillId="25" borderId="17" xfId="42" applyNumberFormat="1" applyFont="1" applyFill="1" applyBorder="1" applyAlignment="1">
      <alignment horizontal="center" vertical="top"/>
    </xf>
    <xf numFmtId="43" fontId="24" fillId="25" borderId="19" xfId="42" applyFont="1" applyFill="1" applyBorder="1" applyAlignment="1">
      <alignment horizontal="left" vertical="top"/>
    </xf>
    <xf numFmtId="43" fontId="26" fillId="25" borderId="17" xfId="42" applyFont="1" applyFill="1" applyBorder="1" applyAlignment="1">
      <alignment horizontal="left" vertical="top" wrapText="1"/>
    </xf>
    <xf numFmtId="43" fontId="24" fillId="25" borderId="17" xfId="42" applyFont="1" applyFill="1" applyBorder="1" applyAlignment="1">
      <alignment horizontal="left" vertical="top" wrapText="1"/>
    </xf>
    <xf numFmtId="0" fontId="5" fillId="25" borderId="15" xfId="42" applyNumberFormat="1" applyFont="1" applyFill="1" applyBorder="1" applyAlignment="1">
      <alignment horizontal="center" vertical="top"/>
    </xf>
    <xf numFmtId="49" fontId="26" fillId="25" borderId="15" xfId="42" applyNumberFormat="1" applyFont="1" applyFill="1" applyBorder="1" applyAlignment="1">
      <alignment horizontal="center" vertical="top"/>
    </xf>
    <xf numFmtId="0" fontId="0" fillId="25" borderId="17" xfId="42" applyNumberFormat="1" applyFont="1" applyFill="1" applyBorder="1" applyAlignment="1">
      <alignment horizontal="center" vertical="top"/>
    </xf>
    <xf numFmtId="43" fontId="26" fillId="25" borderId="15" xfId="42" applyFont="1" applyFill="1" applyBorder="1" applyAlignment="1">
      <alignment horizontal="left" vertical="top"/>
    </xf>
    <xf numFmtId="0" fontId="26" fillId="25" borderId="18" xfId="42" applyNumberFormat="1" applyFont="1" applyFill="1" applyBorder="1" applyAlignment="1">
      <alignment horizontal="center" vertical="top"/>
    </xf>
    <xf numFmtId="49" fontId="26" fillId="25" borderId="17" xfId="42" applyNumberFormat="1" applyFont="1" applyFill="1" applyBorder="1" applyAlignment="1">
      <alignment horizontal="center" vertical="top"/>
    </xf>
    <xf numFmtId="43" fontId="26" fillId="25" borderId="17" xfId="42" applyFont="1" applyFill="1" applyBorder="1" applyAlignment="1">
      <alignment horizontal="left" vertical="top"/>
    </xf>
    <xf numFmtId="0" fontId="26" fillId="25" borderId="16" xfId="42" applyNumberFormat="1" applyFont="1" applyFill="1" applyBorder="1" applyAlignment="1">
      <alignment horizontal="center" vertical="top"/>
    </xf>
    <xf numFmtId="0" fontId="0" fillId="25" borderId="16" xfId="42" applyNumberFormat="1" applyFont="1" applyFill="1" applyBorder="1" applyAlignment="1">
      <alignment horizontal="center" vertical="top"/>
    </xf>
    <xf numFmtId="49" fontId="0" fillId="25" borderId="17" xfId="42" applyNumberFormat="1" applyFont="1" applyFill="1" applyBorder="1" applyAlignment="1">
      <alignment horizontal="center" vertical="top"/>
    </xf>
    <xf numFmtId="43" fontId="24" fillId="25" borderId="17" xfId="42" applyFont="1" applyFill="1" applyBorder="1" applyAlignment="1">
      <alignment horizontal="left" vertical="top" wrapText="1"/>
    </xf>
    <xf numFmtId="49" fontId="25" fillId="25" borderId="15" xfId="42" applyNumberFormat="1" applyFont="1" applyFill="1" applyBorder="1" applyAlignment="1">
      <alignment horizontal="center" vertical="top"/>
    </xf>
    <xf numFmtId="0" fontId="5" fillId="25" borderId="20" xfId="42" applyNumberFormat="1" applyFont="1" applyFill="1" applyBorder="1" applyAlignment="1">
      <alignment horizontal="center" vertical="top"/>
    </xf>
    <xf numFmtId="49" fontId="5" fillId="25" borderId="19" xfId="42" applyNumberFormat="1" applyFont="1" applyFill="1" applyBorder="1" applyAlignment="1">
      <alignment horizontal="center" vertical="top"/>
    </xf>
    <xf numFmtId="43" fontId="25" fillId="25" borderId="21" xfId="42" applyFont="1" applyFill="1" applyBorder="1" applyAlignment="1">
      <alignment horizontal="left" vertical="top"/>
    </xf>
    <xf numFmtId="0" fontId="5" fillId="25" borderId="22" xfId="42" applyNumberFormat="1" applyFont="1" applyFill="1" applyBorder="1" applyAlignment="1">
      <alignment horizontal="center" vertical="top"/>
    </xf>
    <xf numFmtId="49" fontId="26" fillId="25" borderId="11" xfId="42" applyNumberFormat="1" applyFont="1" applyFill="1" applyBorder="1" applyAlignment="1">
      <alignment horizontal="center" vertical="top"/>
    </xf>
    <xf numFmtId="43" fontId="26" fillId="25" borderId="11" xfId="42" applyFont="1" applyFill="1" applyBorder="1" applyAlignment="1">
      <alignment horizontal="left" vertical="top"/>
    </xf>
    <xf numFmtId="49" fontId="24" fillId="25" borderId="23" xfId="42" applyNumberFormat="1" applyFont="1" applyFill="1" applyBorder="1" applyAlignment="1">
      <alignment horizontal="center" vertical="top"/>
    </xf>
    <xf numFmtId="43" fontId="24" fillId="25" borderId="20" xfId="42" applyFont="1" applyFill="1" applyBorder="1" applyAlignment="1">
      <alignment horizontal="left" vertical="top"/>
    </xf>
    <xf numFmtId="0" fontId="26" fillId="25" borderId="24" xfId="42" applyNumberFormat="1" applyFont="1" applyFill="1" applyBorder="1" applyAlignment="1">
      <alignment horizontal="center" vertical="top"/>
    </xf>
    <xf numFmtId="49" fontId="26" fillId="25" borderId="24" xfId="42" applyNumberFormat="1" applyFont="1" applyFill="1" applyBorder="1" applyAlignment="1">
      <alignment horizontal="center" vertical="top"/>
    </xf>
    <xf numFmtId="43" fontId="26" fillId="25" borderId="25" xfId="42" applyFont="1" applyFill="1" applyBorder="1" applyAlignment="1">
      <alignment horizontal="left" vertical="top" wrapText="1"/>
    </xf>
    <xf numFmtId="0" fontId="24" fillId="25" borderId="26" xfId="42" applyNumberFormat="1" applyFont="1" applyFill="1" applyBorder="1" applyAlignment="1">
      <alignment horizontal="center" vertical="top"/>
    </xf>
    <xf numFmtId="49" fontId="24" fillId="25" borderId="27" xfId="42" applyNumberFormat="1" applyFont="1" applyFill="1" applyBorder="1" applyAlignment="1">
      <alignment horizontal="center" vertical="top"/>
    </xf>
    <xf numFmtId="43" fontId="24" fillId="25" borderId="25" xfId="42" applyFont="1" applyFill="1" applyBorder="1" applyAlignment="1">
      <alignment horizontal="left" vertical="top"/>
    </xf>
    <xf numFmtId="49" fontId="26" fillId="25" borderId="27" xfId="42" applyNumberFormat="1" applyFont="1" applyFill="1" applyBorder="1" applyAlignment="1">
      <alignment horizontal="center" vertical="top"/>
    </xf>
    <xf numFmtId="43" fontId="26" fillId="25" borderId="28" xfId="42" applyFont="1" applyFill="1" applyBorder="1" applyAlignment="1">
      <alignment horizontal="left" vertical="top" wrapText="1"/>
    </xf>
    <xf numFmtId="49" fontId="24" fillId="25" borderId="29" xfId="42" applyNumberFormat="1" applyFont="1" applyFill="1" applyBorder="1" applyAlignment="1">
      <alignment horizontal="center" vertical="top"/>
    </xf>
    <xf numFmtId="43" fontId="24" fillId="25" borderId="30" xfId="42" applyFont="1" applyFill="1" applyBorder="1" applyAlignment="1">
      <alignment horizontal="left" vertical="top"/>
    </xf>
    <xf numFmtId="49" fontId="26" fillId="25" borderId="14" xfId="42" applyNumberFormat="1" applyFont="1" applyFill="1" applyBorder="1" applyAlignment="1">
      <alignment horizontal="center" vertical="top"/>
    </xf>
    <xf numFmtId="43" fontId="26" fillId="25" borderId="31" xfId="42" applyFont="1" applyFill="1" applyBorder="1" applyAlignment="1">
      <alignment horizontal="left" vertical="top"/>
    </xf>
    <xf numFmtId="49" fontId="24" fillId="25" borderId="14" xfId="42" applyNumberFormat="1" applyFont="1" applyFill="1" applyBorder="1" applyAlignment="1">
      <alignment horizontal="center" vertical="top"/>
    </xf>
    <xf numFmtId="0" fontId="25" fillId="25" borderId="32" xfId="42" applyNumberFormat="1" applyFont="1" applyFill="1" applyBorder="1" applyAlignment="1">
      <alignment horizontal="center" vertical="top"/>
    </xf>
    <xf numFmtId="49" fontId="25" fillId="25" borderId="14" xfId="42" applyNumberFormat="1" applyFont="1" applyFill="1" applyBorder="1" applyAlignment="1">
      <alignment horizontal="center" vertical="top"/>
    </xf>
    <xf numFmtId="43" fontId="25" fillId="25" borderId="31" xfId="42" applyFont="1" applyFill="1" applyBorder="1" applyAlignment="1">
      <alignment horizontal="left" vertical="top"/>
    </xf>
    <xf numFmtId="4" fontId="5" fillId="24" borderId="33" xfId="58" applyNumberFormat="1" applyFont="1" applyFill="1" applyBorder="1" applyAlignment="1">
      <alignment horizontal="right" vertical="center" wrapText="1"/>
    </xf>
    <xf numFmtId="4" fontId="5" fillId="24" borderId="11" xfId="58" applyNumberFormat="1" applyFont="1" applyFill="1" applyBorder="1" applyAlignment="1">
      <alignment horizontal="right" vertical="center"/>
    </xf>
    <xf numFmtId="4" fontId="5" fillId="24" borderId="11" xfId="0" applyNumberFormat="1" applyFont="1" applyFill="1" applyBorder="1" applyAlignment="1">
      <alignment horizontal="right" vertical="center" wrapText="1"/>
    </xf>
    <xf numFmtId="4" fontId="0" fillId="0" borderId="11" xfId="58" applyNumberFormat="1" applyFont="1" applyBorder="1" applyAlignment="1">
      <alignment horizontal="right" vertical="center" wrapText="1"/>
    </xf>
    <xf numFmtId="4" fontId="5" fillId="0" borderId="11" xfId="58" applyNumberFormat="1" applyFont="1" applyBorder="1" applyAlignment="1">
      <alignment horizontal="right" vertical="center" wrapText="1"/>
    </xf>
    <xf numFmtId="4" fontId="5" fillId="25" borderId="15" xfId="58" applyNumberFormat="1" applyFont="1" applyFill="1" applyBorder="1" applyAlignment="1">
      <alignment horizontal="right" vertical="center"/>
    </xf>
    <xf numFmtId="4" fontId="5" fillId="0" borderId="11" xfId="58" applyNumberFormat="1" applyFont="1" applyBorder="1" applyAlignment="1">
      <alignment horizontal="right" vertical="center"/>
    </xf>
    <xf numFmtId="4" fontId="0" fillId="25" borderId="15" xfId="58" applyNumberFormat="1" applyFont="1" applyFill="1" applyBorder="1" applyAlignment="1">
      <alignment horizontal="right" vertical="center"/>
    </xf>
    <xf numFmtId="4" fontId="0" fillId="0" borderId="11" xfId="58" applyNumberFormat="1" applyFont="1" applyBorder="1" applyAlignment="1">
      <alignment horizontal="right" vertical="center"/>
    </xf>
    <xf numFmtId="4" fontId="0" fillId="25" borderId="17" xfId="58" applyNumberFormat="1" applyFont="1" applyFill="1" applyBorder="1" applyAlignment="1">
      <alignment horizontal="right" vertical="center"/>
    </xf>
    <xf numFmtId="4" fontId="0" fillId="0" borderId="34" xfId="58" applyNumberFormat="1" applyFont="1" applyBorder="1" applyAlignment="1">
      <alignment horizontal="right" vertical="center"/>
    </xf>
    <xf numFmtId="4" fontId="0" fillId="25" borderId="17" xfId="58" applyNumberFormat="1" applyFont="1" applyFill="1" applyBorder="1" applyAlignment="1">
      <alignment horizontal="right" vertical="center" wrapText="1"/>
    </xf>
    <xf numFmtId="4" fontId="0" fillId="0" borderId="35" xfId="58" applyNumberFormat="1" applyFont="1" applyBorder="1" applyAlignment="1">
      <alignment horizontal="right" vertical="center" wrapText="1"/>
    </xf>
    <xf numFmtId="4" fontId="0" fillId="0" borderId="36" xfId="58" applyNumberFormat="1" applyFont="1" applyBorder="1" applyAlignment="1">
      <alignment horizontal="right" vertical="center" wrapText="1"/>
    </xf>
    <xf numFmtId="4" fontId="0" fillId="0" borderId="12" xfId="58" applyNumberFormat="1" applyFont="1" applyBorder="1" applyAlignment="1">
      <alignment horizontal="right" vertical="center"/>
    </xf>
    <xf numFmtId="4" fontId="0" fillId="0" borderId="37" xfId="58" applyNumberFormat="1" applyFont="1" applyBorder="1" applyAlignment="1">
      <alignment horizontal="right" vertical="center"/>
    </xf>
    <xf numFmtId="4" fontId="5" fillId="25" borderId="17" xfId="58" applyNumberFormat="1" applyFont="1" applyFill="1" applyBorder="1" applyAlignment="1">
      <alignment horizontal="right" vertical="center"/>
    </xf>
    <xf numFmtId="4" fontId="23" fillId="25" borderId="15" xfId="58" applyNumberFormat="1" applyFont="1" applyFill="1" applyBorder="1" applyAlignment="1">
      <alignment horizontal="right" vertical="center"/>
    </xf>
    <xf numFmtId="4" fontId="23" fillId="0" borderId="11" xfId="58" applyNumberFormat="1" applyFont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23" fillId="0" borderId="11" xfId="58" applyNumberFormat="1" applyFont="1" applyBorder="1" applyAlignment="1">
      <alignment horizontal="right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4" fontId="0" fillId="25" borderId="38" xfId="58" applyNumberFormat="1" applyFont="1" applyFill="1" applyBorder="1" applyAlignment="1">
      <alignment horizontal="right" vertical="center" wrapText="1"/>
    </xf>
    <xf numFmtId="4" fontId="0" fillId="0" borderId="39" xfId="58" applyNumberFormat="1" applyFont="1" applyBorder="1" applyAlignment="1">
      <alignment horizontal="right" vertical="center" wrapText="1"/>
    </xf>
    <xf numFmtId="4" fontId="0" fillId="0" borderId="37" xfId="0" applyNumberFormat="1" applyFont="1" applyBorder="1" applyAlignment="1">
      <alignment horizontal="right" vertical="center" wrapText="1"/>
    </xf>
    <xf numFmtId="4" fontId="5" fillId="25" borderId="38" xfId="58" applyNumberFormat="1" applyFont="1" applyFill="1" applyBorder="1" applyAlignment="1">
      <alignment horizontal="right" vertical="center"/>
    </xf>
    <xf numFmtId="4" fontId="23" fillId="25" borderId="40" xfId="58" applyNumberFormat="1" applyFont="1" applyFill="1" applyBorder="1" applyAlignment="1">
      <alignment horizontal="right" vertical="center" wrapText="1"/>
    </xf>
    <xf numFmtId="4" fontId="0" fillId="25" borderId="38" xfId="58" applyNumberFormat="1" applyFont="1" applyFill="1" applyBorder="1" applyAlignment="1">
      <alignment horizontal="right" vertical="center"/>
    </xf>
    <xf numFmtId="4" fontId="0" fillId="0" borderId="37" xfId="0" applyNumberFormat="1" applyFont="1" applyBorder="1" applyAlignment="1">
      <alignment horizontal="right" vertical="center"/>
    </xf>
    <xf numFmtId="4" fontId="0" fillId="0" borderId="15" xfId="58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" fontId="23" fillId="25" borderId="38" xfId="58" applyNumberFormat="1" applyFont="1" applyFill="1" applyBorder="1" applyAlignment="1">
      <alignment horizontal="right" vertical="center"/>
    </xf>
    <xf numFmtId="4" fontId="23" fillId="25" borderId="37" xfId="58" applyNumberFormat="1" applyFont="1" applyFill="1" applyBorder="1" applyAlignment="1">
      <alignment horizontal="right" vertical="center"/>
    </xf>
    <xf numFmtId="4" fontId="23" fillId="0" borderId="41" xfId="58" applyNumberFormat="1" applyFont="1" applyBorder="1" applyAlignment="1">
      <alignment horizontal="right" vertical="center"/>
    </xf>
    <xf numFmtId="4" fontId="23" fillId="25" borderId="42" xfId="58" applyNumberFormat="1" applyFont="1" applyFill="1" applyBorder="1" applyAlignment="1">
      <alignment horizontal="right" vertical="center"/>
    </xf>
    <xf numFmtId="4" fontId="23" fillId="0" borderId="37" xfId="0" applyNumberFormat="1" applyFont="1" applyBorder="1" applyAlignment="1">
      <alignment horizontal="right" vertical="center"/>
    </xf>
    <xf numFmtId="4" fontId="0" fillId="25" borderId="11" xfId="58" applyNumberFormat="1" applyFont="1" applyFill="1" applyBorder="1" applyAlignment="1">
      <alignment horizontal="right" vertical="center"/>
    </xf>
    <xf numFmtId="4" fontId="23" fillId="25" borderId="43" xfId="58" applyNumberFormat="1" applyFont="1" applyFill="1" applyBorder="1" applyAlignment="1">
      <alignment horizontal="right" vertical="center" wrapText="1"/>
    </xf>
    <xf numFmtId="4" fontId="23" fillId="0" borderId="14" xfId="58" applyNumberFormat="1" applyFont="1" applyBorder="1" applyAlignment="1">
      <alignment horizontal="right" vertical="center" wrapText="1"/>
    </xf>
    <xf numFmtId="4" fontId="23" fillId="0" borderId="14" xfId="0" applyNumberFormat="1" applyFont="1" applyBorder="1" applyAlignment="1">
      <alignment horizontal="right" vertical="center" wrapText="1"/>
    </xf>
    <xf numFmtId="4" fontId="23" fillId="0" borderId="15" xfId="58" applyNumberFormat="1" applyFont="1" applyBorder="1" applyAlignment="1">
      <alignment horizontal="right" vertical="center"/>
    </xf>
    <xf numFmtId="4" fontId="23" fillId="0" borderId="15" xfId="0" applyNumberFormat="1" applyFont="1" applyBorder="1" applyAlignment="1">
      <alignment horizontal="right" vertical="center"/>
    </xf>
    <xf numFmtId="4" fontId="0" fillId="25" borderId="43" xfId="58" applyNumberFormat="1" applyFont="1" applyFill="1" applyBorder="1" applyAlignment="1">
      <alignment horizontal="right" vertical="center"/>
    </xf>
    <xf numFmtId="4" fontId="0" fillId="0" borderId="14" xfId="58" applyNumberFormat="1" applyFont="1" applyBorder="1" applyAlignment="1">
      <alignment horizontal="right" vertical="center"/>
    </xf>
    <xf numFmtId="4" fontId="0" fillId="25" borderId="44" xfId="58" applyNumberFormat="1" applyFont="1" applyFill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25" borderId="40" xfId="58" applyNumberFormat="1" applyFont="1" applyFill="1" applyBorder="1" applyAlignment="1">
      <alignment horizontal="right" vertical="center"/>
    </xf>
    <xf numFmtId="4" fontId="0" fillId="25" borderId="45" xfId="58" applyNumberFormat="1" applyFont="1" applyFill="1" applyBorder="1" applyAlignment="1">
      <alignment horizontal="right" vertical="center"/>
    </xf>
    <xf numFmtId="4" fontId="23" fillId="0" borderId="34" xfId="58" applyNumberFormat="1" applyFont="1" applyBorder="1" applyAlignment="1">
      <alignment horizontal="right" vertical="center"/>
    </xf>
    <xf numFmtId="4" fontId="0" fillId="0" borderId="39" xfId="58" applyNumberFormat="1" applyFont="1" applyBorder="1" applyAlignment="1">
      <alignment horizontal="right" vertical="center"/>
    </xf>
    <xf numFmtId="4" fontId="5" fillId="25" borderId="40" xfId="58" applyNumberFormat="1" applyFont="1" applyFill="1" applyBorder="1" applyAlignment="1">
      <alignment horizontal="right" vertical="center"/>
    </xf>
    <xf numFmtId="4" fontId="5" fillId="0" borderId="37" xfId="58" applyNumberFormat="1" applyFont="1" applyBorder="1" applyAlignment="1">
      <alignment horizontal="right" vertical="center"/>
    </xf>
    <xf numFmtId="4" fontId="23" fillId="25" borderId="40" xfId="58" applyNumberFormat="1" applyFont="1" applyFill="1" applyBorder="1" applyAlignment="1">
      <alignment horizontal="right" vertical="center"/>
    </xf>
    <xf numFmtId="4" fontId="0" fillId="0" borderId="17" xfId="58" applyNumberFormat="1" applyFont="1" applyBorder="1" applyAlignment="1">
      <alignment horizontal="right" vertical="center"/>
    </xf>
    <xf numFmtId="4" fontId="0" fillId="0" borderId="42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5" fillId="0" borderId="15" xfId="58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25" borderId="44" xfId="58" applyNumberFormat="1" applyFont="1" applyFill="1" applyBorder="1" applyAlignment="1">
      <alignment horizontal="right" vertical="center"/>
    </xf>
    <xf numFmtId="4" fontId="5" fillId="0" borderId="14" xfId="58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23" fillId="25" borderId="11" xfId="58" applyNumberFormat="1" applyFont="1" applyFill="1" applyBorder="1" applyAlignment="1">
      <alignment horizontal="right" vertical="center"/>
    </xf>
    <xf numFmtId="4" fontId="0" fillId="25" borderId="13" xfId="58" applyNumberFormat="1" applyFont="1" applyFill="1" applyBorder="1" applyAlignment="1">
      <alignment horizontal="right" vertical="center"/>
    </xf>
    <xf numFmtId="4" fontId="23" fillId="25" borderId="27" xfId="58" applyNumberFormat="1" applyFont="1" applyFill="1" applyBorder="1" applyAlignment="1">
      <alignment horizontal="right" vertical="center"/>
    </xf>
    <xf numFmtId="4" fontId="0" fillId="25" borderId="29" xfId="58" applyNumberFormat="1" applyFont="1" applyFill="1" applyBorder="1" applyAlignment="1">
      <alignment horizontal="right" vertical="center"/>
    </xf>
    <xf numFmtId="4" fontId="23" fillId="25" borderId="14" xfId="58" applyNumberFormat="1" applyFont="1" applyFill="1" applyBorder="1" applyAlignment="1">
      <alignment horizontal="right" vertical="center"/>
    </xf>
    <xf numFmtId="4" fontId="0" fillId="25" borderId="14" xfId="58" applyNumberFormat="1" applyFont="1" applyFill="1" applyBorder="1" applyAlignment="1">
      <alignment horizontal="right" vertical="center"/>
    </xf>
    <xf numFmtId="4" fontId="5" fillId="25" borderId="14" xfId="58" applyNumberFormat="1" applyFont="1" applyFill="1" applyBorder="1" applyAlignment="1">
      <alignment horizontal="right" vertical="center"/>
    </xf>
    <xf numFmtId="2" fontId="0" fillId="0" borderId="11" xfId="52" applyNumberFormat="1" applyFont="1" applyBorder="1" applyAlignment="1">
      <alignment horizontal="right" vertical="center"/>
    </xf>
    <xf numFmtId="4" fontId="0" fillId="24" borderId="33" xfId="58" applyNumberFormat="1" applyFont="1" applyFill="1" applyBorder="1" applyAlignment="1">
      <alignment horizontal="right" vertical="center" wrapText="1"/>
    </xf>
    <xf numFmtId="4" fontId="0" fillId="24" borderId="11" xfId="58" applyNumberFormat="1" applyFont="1" applyFill="1" applyBorder="1" applyAlignment="1">
      <alignment horizontal="right" vertical="center"/>
    </xf>
    <xf numFmtId="2" fontId="5" fillId="0" borderId="11" xfId="52" applyNumberFormat="1" applyFont="1" applyBorder="1" applyAlignment="1">
      <alignment horizontal="right" vertical="center"/>
    </xf>
    <xf numFmtId="49" fontId="23" fillId="0" borderId="11" xfId="0" applyNumberFormat="1" applyFont="1" applyBorder="1" applyAlignment="1">
      <alignment horizontal="center" vertical="top"/>
    </xf>
    <xf numFmtId="0" fontId="23" fillId="0" borderId="11" xfId="0" applyFont="1" applyBorder="1" applyAlignment="1">
      <alignment vertical="center"/>
    </xf>
    <xf numFmtId="4" fontId="23" fillId="24" borderId="33" xfId="58" applyNumberFormat="1" applyFont="1" applyFill="1" applyBorder="1" applyAlignment="1">
      <alignment horizontal="right" vertical="center" wrapText="1"/>
    </xf>
    <xf numFmtId="2" fontId="23" fillId="0" borderId="11" xfId="52" applyNumberFormat="1" applyFont="1" applyBorder="1" applyAlignment="1">
      <alignment horizontal="right" vertical="center"/>
    </xf>
    <xf numFmtId="164" fontId="25" fillId="25" borderId="16" xfId="42" applyNumberFormat="1" applyFont="1" applyFill="1" applyBorder="1" applyAlignment="1">
      <alignment horizontal="center" vertical="top"/>
    </xf>
    <xf numFmtId="0" fontId="24" fillId="25" borderId="16" xfId="42" applyNumberFormat="1" applyFont="1" applyFill="1" applyBorder="1" applyAlignment="1">
      <alignment horizontal="center" vertical="top"/>
    </xf>
    <xf numFmtId="0" fontId="26" fillId="25" borderId="17" xfId="42" applyNumberFormat="1" applyFont="1" applyFill="1" applyBorder="1" applyAlignment="1">
      <alignment horizontal="center" vertical="top"/>
    </xf>
    <xf numFmtId="164" fontId="25" fillId="25" borderId="18" xfId="42" applyNumberFormat="1" applyFont="1" applyFill="1" applyBorder="1" applyAlignment="1">
      <alignment horizontal="center" vertical="top"/>
    </xf>
    <xf numFmtId="0" fontId="25" fillId="25" borderId="18" xfId="42" applyNumberFormat="1" applyFont="1" applyFill="1" applyBorder="1" applyAlignment="1">
      <alignment vertical="top"/>
    </xf>
    <xf numFmtId="49" fontId="25" fillId="25" borderId="17" xfId="42" applyNumberFormat="1" applyFont="1" applyFill="1" applyBorder="1" applyAlignment="1">
      <alignment horizontal="center" vertical="top"/>
    </xf>
    <xf numFmtId="43" fontId="25" fillId="25" borderId="17" xfId="42" applyFont="1" applyFill="1" applyBorder="1" applyAlignment="1">
      <alignment horizontal="left" vertical="top"/>
    </xf>
    <xf numFmtId="4" fontId="0" fillId="25" borderId="36" xfId="58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3" fontId="26" fillId="25" borderId="15" xfId="42" applyFont="1" applyFill="1" applyBorder="1" applyAlignment="1">
      <alignment vertical="top"/>
    </xf>
    <xf numFmtId="0" fontId="23" fillId="0" borderId="0" xfId="0" applyFont="1" applyAlignment="1">
      <alignment horizontal="center"/>
    </xf>
    <xf numFmtId="0" fontId="0" fillId="0" borderId="21" xfId="0" applyBorder="1" applyAlignment="1">
      <alignment wrapText="1"/>
    </xf>
    <xf numFmtId="0" fontId="26" fillId="25" borderId="18" xfId="42" applyNumberFormat="1" applyFont="1" applyFill="1" applyBorder="1" applyAlignment="1">
      <alignment vertical="top"/>
    </xf>
    <xf numFmtId="4" fontId="23" fillId="25" borderId="17" xfId="58" applyNumberFormat="1" applyFont="1" applyFill="1" applyBorder="1" applyAlignment="1">
      <alignment horizontal="right" vertical="center"/>
    </xf>
    <xf numFmtId="4" fontId="23" fillId="25" borderId="36" xfId="58" applyNumberFormat="1" applyFont="1" applyFill="1" applyBorder="1" applyAlignment="1">
      <alignment horizontal="right" vertical="center"/>
    </xf>
    <xf numFmtId="4" fontId="0" fillId="25" borderId="20" xfId="58" applyNumberFormat="1" applyFont="1" applyFill="1" applyBorder="1" applyAlignment="1">
      <alignment horizontal="right" vertical="center"/>
    </xf>
    <xf numFmtId="4" fontId="0" fillId="25" borderId="16" xfId="58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164" fontId="25" fillId="25" borderId="11" xfId="42" applyNumberFormat="1" applyFont="1" applyFill="1" applyBorder="1" applyAlignment="1">
      <alignment horizontal="center" vertical="center"/>
    </xf>
    <xf numFmtId="0" fontId="25" fillId="25" borderId="11" xfId="42" applyNumberFormat="1" applyFont="1" applyFill="1" applyBorder="1" applyAlignment="1">
      <alignment horizontal="center" vertical="center"/>
    </xf>
    <xf numFmtId="49" fontId="25" fillId="25" borderId="11" xfId="42" applyNumberFormat="1" applyFont="1" applyFill="1" applyBorder="1" applyAlignment="1">
      <alignment horizontal="center" vertical="center"/>
    </xf>
    <xf numFmtId="43" fontId="25" fillId="25" borderId="11" xfId="42" applyFont="1" applyFill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44" fontId="2" fillId="0" borderId="0" xfId="58" applyFont="1" applyBorder="1" applyAlignment="1">
      <alignment horizontal="center"/>
    </xf>
    <xf numFmtId="44" fontId="2" fillId="0" borderId="0" xfId="58" applyFont="1" applyBorder="1" applyAlignment="1">
      <alignment/>
    </xf>
    <xf numFmtId="44" fontId="0" fillId="0" borderId="0" xfId="58" applyFont="1" applyBorder="1" applyAlignment="1">
      <alignment/>
    </xf>
    <xf numFmtId="165" fontId="2" fillId="0" borderId="0" xfId="58" applyNumberFormat="1" applyFont="1" applyBorder="1" applyAlignment="1">
      <alignment/>
    </xf>
    <xf numFmtId="43" fontId="25" fillId="25" borderId="15" xfId="42" applyFont="1" applyFill="1" applyBorder="1" applyAlignment="1">
      <alignment horizontal="left" vertical="center"/>
    </xf>
    <xf numFmtId="44" fontId="4" fillId="20" borderId="39" xfId="58" applyFont="1" applyFill="1" applyBorder="1" applyAlignment="1">
      <alignment horizontal="center" vertical="center" wrapText="1"/>
    </xf>
    <xf numFmtId="44" fontId="4" fillId="20" borderId="33" xfId="58" applyFont="1" applyFill="1" applyBorder="1" applyAlignment="1">
      <alignment horizontal="center" vertical="center" wrapText="1"/>
    </xf>
    <xf numFmtId="0" fontId="4" fillId="20" borderId="46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4" fillId="2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4" fillId="20" borderId="13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31" xfId="0" applyFont="1" applyFill="1" applyBorder="1" applyAlignment="1">
      <alignment horizontal="center" vertical="center" wrapText="1"/>
    </xf>
    <xf numFmtId="0" fontId="4" fillId="20" borderId="32" xfId="0" applyFont="1" applyFill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top"/>
    </xf>
    <xf numFmtId="49" fontId="23" fillId="0" borderId="14" xfId="0" applyNumberFormat="1" applyFont="1" applyBorder="1" applyAlignment="1">
      <alignment horizontal="center" vertical="top"/>
    </xf>
    <xf numFmtId="0" fontId="4" fillId="20" borderId="13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3" xfId="0" applyNumberFormat="1" applyFont="1" applyFill="1" applyBorder="1" applyAlignment="1">
      <alignment horizontal="center" vertical="center" wrapText="1"/>
    </xf>
    <xf numFmtId="0" fontId="4" fillId="20" borderId="14" xfId="0" applyNumberFormat="1" applyFont="1" applyFill="1" applyBorder="1" applyAlignment="1">
      <alignment horizontal="center" vertical="center" wrapText="1"/>
    </xf>
    <xf numFmtId="49" fontId="4" fillId="20" borderId="13" xfId="0" applyNumberFormat="1" applyFont="1" applyFill="1" applyBorder="1" applyAlignment="1">
      <alignment horizontal="center" vertical="center" wrapText="1"/>
    </xf>
    <xf numFmtId="49" fontId="4" fillId="20" borderId="14" xfId="0" applyNumberFormat="1" applyFont="1" applyFill="1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top"/>
    </xf>
    <xf numFmtId="0" fontId="23" fillId="0" borderId="13" xfId="0" applyNumberFormat="1" applyFont="1" applyBorder="1" applyAlignment="1">
      <alignment horizontal="center" vertical="top"/>
    </xf>
    <xf numFmtId="0" fontId="26" fillId="25" borderId="17" xfId="42" applyNumberFormat="1" applyFont="1" applyFill="1" applyBorder="1" applyAlignment="1">
      <alignment horizontal="center" vertical="top"/>
    </xf>
    <xf numFmtId="0" fontId="26" fillId="25" borderId="16" xfId="42" applyNumberFormat="1" applyFont="1" applyFill="1" applyBorder="1" applyAlignment="1">
      <alignment horizontal="center" vertical="top"/>
    </xf>
    <xf numFmtId="164" fontId="25" fillId="25" borderId="17" xfId="42" applyNumberFormat="1" applyFont="1" applyFill="1" applyBorder="1" applyAlignment="1">
      <alignment horizontal="center" vertical="top"/>
    </xf>
    <xf numFmtId="164" fontId="25" fillId="25" borderId="16" xfId="42" applyNumberFormat="1" applyFont="1" applyFill="1" applyBorder="1" applyAlignment="1">
      <alignment horizontal="center" vertical="top"/>
    </xf>
    <xf numFmtId="0" fontId="24" fillId="25" borderId="17" xfId="42" applyNumberFormat="1" applyFont="1" applyFill="1" applyBorder="1" applyAlignment="1">
      <alignment horizontal="center" vertical="top"/>
    </xf>
    <xf numFmtId="0" fontId="24" fillId="25" borderId="16" xfId="42" applyNumberFormat="1" applyFont="1" applyFill="1" applyBorder="1" applyAlignment="1">
      <alignment horizontal="center" vertical="top"/>
    </xf>
    <xf numFmtId="0" fontId="24" fillId="25" borderId="19" xfId="42" applyNumberFormat="1" applyFont="1" applyFill="1" applyBorder="1" applyAlignment="1">
      <alignment horizontal="center" vertical="top"/>
    </xf>
    <xf numFmtId="0" fontId="26" fillId="25" borderId="19" xfId="42" applyNumberFormat="1" applyFont="1" applyFill="1" applyBorder="1" applyAlignment="1">
      <alignment horizontal="center" vertical="top"/>
    </xf>
    <xf numFmtId="0" fontId="23" fillId="25" borderId="17" xfId="42" applyNumberFormat="1" applyFont="1" applyFill="1" applyBorder="1" applyAlignment="1">
      <alignment horizontal="center" vertical="top"/>
    </xf>
    <xf numFmtId="0" fontId="23" fillId="25" borderId="19" xfId="42" applyNumberFormat="1" applyFont="1" applyFill="1" applyBorder="1" applyAlignment="1">
      <alignment horizontal="center" vertical="top"/>
    </xf>
    <xf numFmtId="164" fontId="25" fillId="25" borderId="17" xfId="42" applyNumberFormat="1" applyFont="1" applyFill="1" applyBorder="1" applyAlignment="1">
      <alignment horizontal="center" vertical="top" wrapText="1"/>
    </xf>
    <xf numFmtId="164" fontId="25" fillId="25" borderId="16" xfId="42" applyNumberFormat="1" applyFont="1" applyFill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164" fontId="24" fillId="25" borderId="16" xfId="42" applyNumberFormat="1" applyFont="1" applyFill="1" applyBorder="1" applyAlignment="1">
      <alignment horizontal="center" vertical="top" wrapText="1"/>
    </xf>
    <xf numFmtId="164" fontId="25" fillId="25" borderId="37" xfId="42" applyNumberFormat="1" applyFont="1" applyFill="1" applyBorder="1" applyAlignment="1">
      <alignment horizontal="center" vertical="top"/>
    </xf>
    <xf numFmtId="164" fontId="25" fillId="25" borderId="13" xfId="42" applyNumberFormat="1" applyFont="1" applyFill="1" applyBorder="1" applyAlignment="1">
      <alignment horizontal="center" vertical="top"/>
    </xf>
    <xf numFmtId="0" fontId="26" fillId="25" borderId="37" xfId="42" applyNumberFormat="1" applyFont="1" applyFill="1" applyBorder="1" applyAlignment="1">
      <alignment horizontal="center" vertical="top"/>
    </xf>
    <xf numFmtId="0" fontId="26" fillId="25" borderId="13" xfId="42" applyNumberFormat="1" applyFont="1" applyFill="1" applyBorder="1" applyAlignment="1">
      <alignment horizontal="center" vertical="top"/>
    </xf>
    <xf numFmtId="0" fontId="26" fillId="25" borderId="47" xfId="42" applyNumberFormat="1" applyFont="1" applyFill="1" applyBorder="1" applyAlignment="1">
      <alignment horizontal="center" vertical="top"/>
    </xf>
    <xf numFmtId="0" fontId="26" fillId="25" borderId="48" xfId="42" applyNumberFormat="1" applyFont="1" applyFill="1" applyBorder="1" applyAlignment="1">
      <alignment horizontal="center" vertical="top"/>
    </xf>
    <xf numFmtId="164" fontId="25" fillId="25" borderId="19" xfId="42" applyNumberFormat="1" applyFont="1" applyFill="1" applyBorder="1" applyAlignment="1">
      <alignment horizontal="center" vertical="top"/>
    </xf>
    <xf numFmtId="0" fontId="26" fillId="25" borderId="36" xfId="42" applyNumberFormat="1" applyFont="1" applyFill="1" applyBorder="1" applyAlignment="1">
      <alignment horizontal="center" vertical="top"/>
    </xf>
    <xf numFmtId="0" fontId="26" fillId="25" borderId="49" xfId="42" applyNumberFormat="1" applyFont="1" applyFill="1" applyBorder="1" applyAlignment="1">
      <alignment horizontal="center" vertical="top"/>
    </xf>
    <xf numFmtId="164" fontId="25" fillId="25" borderId="50" xfId="42" applyNumberFormat="1" applyFont="1" applyFill="1" applyBorder="1" applyAlignment="1">
      <alignment horizontal="center" vertical="top"/>
    </xf>
    <xf numFmtId="164" fontId="25" fillId="25" borderId="51" xfId="42" applyNumberFormat="1" applyFont="1" applyFill="1" applyBorder="1" applyAlignment="1">
      <alignment horizontal="center" vertical="top"/>
    </xf>
    <xf numFmtId="164" fontId="25" fillId="25" borderId="33" xfId="42" applyNumberFormat="1" applyFont="1" applyFill="1" applyBorder="1" applyAlignment="1">
      <alignment horizontal="center" vertical="top"/>
    </xf>
    <xf numFmtId="0" fontId="26" fillId="25" borderId="14" xfId="42" applyNumberFormat="1" applyFont="1" applyFill="1" applyBorder="1" applyAlignment="1">
      <alignment horizontal="center" vertical="top"/>
    </xf>
    <xf numFmtId="164" fontId="25" fillId="25" borderId="38" xfId="42" applyNumberFormat="1" applyFont="1" applyFill="1" applyBorder="1" applyAlignment="1">
      <alignment horizontal="center" vertical="top"/>
    </xf>
    <xf numFmtId="0" fontId="26" fillId="25" borderId="24" xfId="42" applyNumberFormat="1" applyFont="1" applyFill="1" applyBorder="1" applyAlignment="1">
      <alignment horizontal="center" vertical="top"/>
    </xf>
    <xf numFmtId="0" fontId="5" fillId="25" borderId="17" xfId="42" applyNumberFormat="1" applyFont="1" applyFill="1" applyBorder="1" applyAlignment="1">
      <alignment horizontal="center" vertical="top"/>
    </xf>
    <xf numFmtId="0" fontId="5" fillId="25" borderId="16" xfId="42" applyNumberFormat="1" applyFont="1" applyFill="1" applyBorder="1" applyAlignment="1">
      <alignment horizontal="center" vertical="top"/>
    </xf>
    <xf numFmtId="0" fontId="5" fillId="25" borderId="19" xfId="42" applyNumberFormat="1" applyFont="1" applyFill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L148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4.57421875" style="0" customWidth="1"/>
    <col min="2" max="2" width="7.28125" style="5" customWidth="1"/>
    <col min="3" max="3" width="5.8515625" style="14" customWidth="1"/>
    <col min="4" max="4" width="36.00390625" style="11" customWidth="1"/>
    <col min="5" max="5" width="14.28125" style="3" customWidth="1"/>
    <col min="6" max="6" width="13.421875" style="2" customWidth="1"/>
    <col min="7" max="7" width="10.8515625" style="4" customWidth="1"/>
    <col min="8" max="8" width="14.7109375" style="0" customWidth="1"/>
    <col min="9" max="9" width="17.140625" style="0" customWidth="1"/>
    <col min="10" max="10" width="12.140625" style="16" customWidth="1"/>
    <col min="11" max="11" width="9.140625" style="9" customWidth="1"/>
    <col min="12" max="12" width="15.00390625" style="0" bestFit="1" customWidth="1"/>
  </cols>
  <sheetData>
    <row r="1" spans="1:11" ht="12.75">
      <c r="A1" s="231"/>
      <c r="B1" s="232"/>
      <c r="C1" s="233"/>
      <c r="D1" s="8"/>
      <c r="E1" s="234" t="s">
        <v>56</v>
      </c>
      <c r="F1" s="235"/>
      <c r="G1" s="236"/>
      <c r="H1" s="231"/>
      <c r="I1" s="231"/>
      <c r="J1" s="237" t="s">
        <v>58</v>
      </c>
      <c r="K1" s="12"/>
    </row>
    <row r="2" spans="1:11" ht="12.75" customHeight="1">
      <c r="A2" s="243" t="s">
        <v>144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27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</row>
    <row r="4" spans="1:11" s="1" customFormat="1" ht="15.75" customHeight="1">
      <c r="A4" s="250" t="s">
        <v>0</v>
      </c>
      <c r="B4" s="258" t="s">
        <v>1</v>
      </c>
      <c r="C4" s="260" t="s">
        <v>124</v>
      </c>
      <c r="D4" s="256" t="s">
        <v>49</v>
      </c>
      <c r="E4" s="247" t="s">
        <v>125</v>
      </c>
      <c r="F4" s="252"/>
      <c r="G4" s="253"/>
      <c r="H4" s="247" t="s">
        <v>54</v>
      </c>
      <c r="I4" s="248"/>
      <c r="J4" s="249"/>
      <c r="K4" s="250" t="s">
        <v>55</v>
      </c>
    </row>
    <row r="5" spans="1:11" s="1" customFormat="1" ht="12.75">
      <c r="A5" s="250"/>
      <c r="B5" s="258"/>
      <c r="C5" s="260"/>
      <c r="D5" s="256"/>
      <c r="E5" s="239" t="s">
        <v>45</v>
      </c>
      <c r="F5" s="241" t="s">
        <v>50</v>
      </c>
      <c r="G5" s="242"/>
      <c r="H5" s="239" t="s">
        <v>45</v>
      </c>
      <c r="I5" s="241" t="s">
        <v>50</v>
      </c>
      <c r="J5" s="242"/>
      <c r="K5" s="250"/>
    </row>
    <row r="6" spans="1:11" s="1" customFormat="1" ht="19.5" customHeight="1">
      <c r="A6" s="251"/>
      <c r="B6" s="259"/>
      <c r="C6" s="261"/>
      <c r="D6" s="257"/>
      <c r="E6" s="240"/>
      <c r="F6" s="22" t="s">
        <v>51</v>
      </c>
      <c r="G6" s="23" t="s">
        <v>52</v>
      </c>
      <c r="H6" s="240"/>
      <c r="I6" s="22" t="s">
        <v>51</v>
      </c>
      <c r="J6" s="24" t="s">
        <v>52</v>
      </c>
      <c r="K6" s="251"/>
    </row>
    <row r="7" spans="1:11" s="15" customFormat="1" ht="16.5" customHeight="1">
      <c r="A7" s="26" t="s">
        <v>123</v>
      </c>
      <c r="B7" s="27"/>
      <c r="C7" s="28"/>
      <c r="D7" s="29" t="s">
        <v>46</v>
      </c>
      <c r="E7" s="129">
        <v>17678.31</v>
      </c>
      <c r="F7" s="129">
        <v>17678.31</v>
      </c>
      <c r="G7" s="129">
        <v>0</v>
      </c>
      <c r="H7" s="129">
        <v>17678.31</v>
      </c>
      <c r="I7" s="129">
        <v>17678.31</v>
      </c>
      <c r="J7" s="131"/>
      <c r="K7" s="203">
        <f>H7/E7*100</f>
        <v>100</v>
      </c>
    </row>
    <row r="8" spans="1:11" s="1" customFormat="1" ht="12.75">
      <c r="A8" s="245"/>
      <c r="B8" s="254" t="s">
        <v>59</v>
      </c>
      <c r="C8" s="204"/>
      <c r="D8" s="205" t="s">
        <v>40</v>
      </c>
      <c r="E8" s="206">
        <v>17678.31</v>
      </c>
      <c r="F8" s="206">
        <v>17678.31</v>
      </c>
      <c r="G8" s="206">
        <v>0</v>
      </c>
      <c r="H8" s="206">
        <v>17678.31</v>
      </c>
      <c r="I8" s="206">
        <v>17678.31</v>
      </c>
      <c r="J8" s="151"/>
      <c r="K8" s="207">
        <f>H8/E8*100</f>
        <v>100</v>
      </c>
    </row>
    <row r="9" spans="1:11" s="1" customFormat="1" ht="54.75" customHeight="1">
      <c r="A9" s="246"/>
      <c r="B9" s="255"/>
      <c r="C9" s="30">
        <v>2010</v>
      </c>
      <c r="D9" s="31" t="s">
        <v>7</v>
      </c>
      <c r="E9" s="201">
        <v>17678.31</v>
      </c>
      <c r="F9" s="201">
        <v>17678.31</v>
      </c>
      <c r="G9" s="202"/>
      <c r="H9" s="201">
        <v>17678.31</v>
      </c>
      <c r="I9" s="201">
        <v>17678.31</v>
      </c>
      <c r="J9" s="132"/>
      <c r="K9" s="200">
        <f aca="true" t="shared" si="0" ref="K9:K71">H9/E9*100</f>
        <v>100</v>
      </c>
    </row>
    <row r="10" spans="1:11" s="6" customFormat="1" ht="12.75">
      <c r="A10" s="276">
        <v>600</v>
      </c>
      <c r="B10" s="32"/>
      <c r="C10" s="33"/>
      <c r="D10" s="34" t="s">
        <v>47</v>
      </c>
      <c r="E10" s="133">
        <f>SUM(E11)</f>
        <v>328543</v>
      </c>
      <c r="F10" s="133">
        <f>SUM(F11)</f>
        <v>0</v>
      </c>
      <c r="G10" s="133">
        <f>SUM(G11)</f>
        <v>328543</v>
      </c>
      <c r="H10" s="133">
        <f>SUM(H11)</f>
        <v>299845.59</v>
      </c>
      <c r="I10" s="133">
        <f>SUM(I11)</f>
        <v>6499.34</v>
      </c>
      <c r="J10" s="133">
        <f>SUM(J11)</f>
        <v>293346.24</v>
      </c>
      <c r="K10" s="200">
        <f t="shared" si="0"/>
        <v>91.26524990640496</v>
      </c>
    </row>
    <row r="11" spans="1:11" s="218" customFormat="1" ht="12.75">
      <c r="A11" s="277"/>
      <c r="B11" s="262">
        <v>60095</v>
      </c>
      <c r="C11" s="204"/>
      <c r="D11" s="205" t="s">
        <v>40</v>
      </c>
      <c r="E11" s="151">
        <f>SUM(E12:E13)</f>
        <v>328543</v>
      </c>
      <c r="F11" s="151">
        <f>SUM(F12:F13)</f>
        <v>0</v>
      </c>
      <c r="G11" s="151">
        <f>SUM(G12:G13)</f>
        <v>328543</v>
      </c>
      <c r="H11" s="151">
        <f>SUM(H12:H13)</f>
        <v>299845.59</v>
      </c>
      <c r="I11" s="151">
        <f>SUM(I12:I13)</f>
        <v>6499.34</v>
      </c>
      <c r="J11" s="151">
        <f>SUM(J12:J13)</f>
        <v>293346.24</v>
      </c>
      <c r="K11" s="207">
        <f t="shared" si="0"/>
        <v>91.26524990640496</v>
      </c>
    </row>
    <row r="12" spans="1:11" s="1" customFormat="1" ht="76.5">
      <c r="A12" s="277"/>
      <c r="B12" s="263"/>
      <c r="C12" s="30" t="s">
        <v>106</v>
      </c>
      <c r="D12" s="92" t="s">
        <v>132</v>
      </c>
      <c r="E12" s="132"/>
      <c r="F12" s="132"/>
      <c r="G12" s="132"/>
      <c r="H12" s="132">
        <v>6499.34</v>
      </c>
      <c r="I12" s="132">
        <v>6499.34</v>
      </c>
      <c r="J12" s="132"/>
      <c r="K12" s="230">
        <v>0</v>
      </c>
    </row>
    <row r="13" spans="1:11" s="1" customFormat="1" ht="76.5">
      <c r="A13" s="277"/>
      <c r="B13" s="263"/>
      <c r="C13" s="30" t="s">
        <v>127</v>
      </c>
      <c r="D13" s="92" t="s">
        <v>132</v>
      </c>
      <c r="E13" s="132">
        <v>328543</v>
      </c>
      <c r="F13" s="132"/>
      <c r="G13" s="132">
        <v>328543</v>
      </c>
      <c r="H13" s="132">
        <v>293346.25</v>
      </c>
      <c r="I13" s="132">
        <v>0</v>
      </c>
      <c r="J13" s="132">
        <v>293346.24</v>
      </c>
      <c r="K13" s="200">
        <f t="shared" si="0"/>
        <v>89.28701874640458</v>
      </c>
    </row>
    <row r="14" spans="1:12" s="7" customFormat="1" ht="12.75">
      <c r="A14" s="266">
        <v>700</v>
      </c>
      <c r="B14" s="35"/>
      <c r="C14" s="36"/>
      <c r="D14" s="37" t="s">
        <v>2</v>
      </c>
      <c r="E14" s="134">
        <f>SUM(E15)</f>
        <v>127000</v>
      </c>
      <c r="F14" s="134">
        <f>SUM(F15)</f>
        <v>69500</v>
      </c>
      <c r="G14" s="135">
        <f>SUM(G15)</f>
        <v>57500</v>
      </c>
      <c r="H14" s="134">
        <f>SUM(H15)</f>
        <v>106167.41</v>
      </c>
      <c r="I14" s="134">
        <f>SUM(I16:I20)</f>
        <v>48345.19</v>
      </c>
      <c r="J14" s="135">
        <f>SUM(J15)</f>
        <v>57822.22</v>
      </c>
      <c r="K14" s="200">
        <f t="shared" si="0"/>
        <v>83.59638582677165</v>
      </c>
      <c r="L14" s="25"/>
    </row>
    <row r="15" spans="1:11" ht="12.75">
      <c r="A15" s="267"/>
      <c r="B15" s="39">
        <v>70005</v>
      </c>
      <c r="C15" s="55"/>
      <c r="D15" s="217" t="s">
        <v>3</v>
      </c>
      <c r="E15" s="146">
        <f aca="true" t="shared" si="1" ref="E15:J15">SUM(E16:E20)</f>
        <v>127000</v>
      </c>
      <c r="F15" s="146">
        <f t="shared" si="1"/>
        <v>69500</v>
      </c>
      <c r="G15" s="147">
        <f t="shared" si="1"/>
        <v>57500</v>
      </c>
      <c r="H15" s="146">
        <f t="shared" si="1"/>
        <v>106167.41</v>
      </c>
      <c r="I15" s="146">
        <f t="shared" si="1"/>
        <v>48345.19</v>
      </c>
      <c r="J15" s="147">
        <f t="shared" si="1"/>
        <v>57822.22</v>
      </c>
      <c r="K15" s="207">
        <f t="shared" si="0"/>
        <v>83.59638582677165</v>
      </c>
    </row>
    <row r="16" spans="1:12" ht="25.5">
      <c r="A16" s="267"/>
      <c r="B16" s="41"/>
      <c r="C16" s="42" t="s">
        <v>71</v>
      </c>
      <c r="D16" s="43" t="s">
        <v>69</v>
      </c>
      <c r="E16" s="138">
        <v>15000</v>
      </c>
      <c r="F16" s="138">
        <v>15000</v>
      </c>
      <c r="G16" s="139"/>
      <c r="H16" s="138">
        <v>14921.66</v>
      </c>
      <c r="I16" s="138">
        <v>14921.66</v>
      </c>
      <c r="J16" s="139"/>
      <c r="K16" s="200">
        <f t="shared" si="0"/>
        <v>99.47773333333333</v>
      </c>
      <c r="L16" s="21"/>
    </row>
    <row r="17" spans="1:11" s="13" customFormat="1" ht="26.25" customHeight="1">
      <c r="A17" s="267"/>
      <c r="B17" s="44"/>
      <c r="C17" s="45" t="s">
        <v>70</v>
      </c>
      <c r="D17" s="43" t="s">
        <v>4</v>
      </c>
      <c r="E17" s="140">
        <v>50000</v>
      </c>
      <c r="F17" s="140">
        <v>50000</v>
      </c>
      <c r="G17" s="141"/>
      <c r="H17" s="140">
        <v>33038.62</v>
      </c>
      <c r="I17" s="140">
        <v>33038.62</v>
      </c>
      <c r="J17" s="141"/>
      <c r="K17" s="200">
        <f t="shared" si="0"/>
        <v>66.07724</v>
      </c>
    </row>
    <row r="18" spans="1:11" s="13" customFormat="1" ht="42" customHeight="1">
      <c r="A18" s="267"/>
      <c r="B18" s="44"/>
      <c r="C18" s="46" t="s">
        <v>92</v>
      </c>
      <c r="D18" s="43" t="s">
        <v>100</v>
      </c>
      <c r="E18" s="140">
        <v>8000</v>
      </c>
      <c r="F18" s="219"/>
      <c r="G18" s="140">
        <v>8000</v>
      </c>
      <c r="H18" s="142">
        <v>7978.5</v>
      </c>
      <c r="I18" s="140">
        <v>0</v>
      </c>
      <c r="J18" s="142">
        <v>7978.5</v>
      </c>
      <c r="K18" s="200">
        <f t="shared" si="0"/>
        <v>99.73125</v>
      </c>
    </row>
    <row r="19" spans="1:11" ht="15.75" customHeight="1">
      <c r="A19" s="267"/>
      <c r="B19" s="41"/>
      <c r="C19" s="47" t="s">
        <v>73</v>
      </c>
      <c r="D19" s="48" t="s">
        <v>53</v>
      </c>
      <c r="E19" s="136">
        <v>49500</v>
      </c>
      <c r="F19" s="136"/>
      <c r="G19" s="136">
        <v>49500</v>
      </c>
      <c r="H19" s="143">
        <v>49843.72</v>
      </c>
      <c r="I19" s="225"/>
      <c r="J19" s="223">
        <v>49843.72</v>
      </c>
      <c r="K19" s="200">
        <f t="shared" si="0"/>
        <v>100.69438383838386</v>
      </c>
    </row>
    <row r="20" spans="1:11" ht="13.5" customHeight="1">
      <c r="A20" s="38"/>
      <c r="B20" s="41"/>
      <c r="C20" s="42" t="s">
        <v>72</v>
      </c>
      <c r="D20" s="49" t="s">
        <v>30</v>
      </c>
      <c r="E20" s="138">
        <v>4500</v>
      </c>
      <c r="F20" s="138">
        <v>4500</v>
      </c>
      <c r="G20" s="144"/>
      <c r="H20" s="138">
        <v>384.91</v>
      </c>
      <c r="I20" s="224">
        <v>384.91</v>
      </c>
      <c r="J20" s="144"/>
      <c r="K20" s="200">
        <f t="shared" si="0"/>
        <v>8.553555555555556</v>
      </c>
    </row>
    <row r="21" spans="1:11" s="7" customFormat="1" ht="13.5" customHeight="1">
      <c r="A21" s="211">
        <v>710</v>
      </c>
      <c r="B21" s="212"/>
      <c r="C21" s="213"/>
      <c r="D21" s="214" t="s">
        <v>134</v>
      </c>
      <c r="E21" s="145">
        <f>SUM(E22)</f>
        <v>4800</v>
      </c>
      <c r="F21" s="145">
        <f>SUM(F22)</f>
        <v>4800</v>
      </c>
      <c r="G21" s="145">
        <f>SUM(G22)</f>
        <v>0</v>
      </c>
      <c r="H21" s="145">
        <f>SUM(H22)</f>
        <v>4780</v>
      </c>
      <c r="I21" s="145">
        <f>SUM(I22)</f>
        <v>4780</v>
      </c>
      <c r="J21" s="145">
        <f>SUM(J22)</f>
        <v>0</v>
      </c>
      <c r="K21" s="200">
        <f t="shared" si="0"/>
        <v>99.58333333333333</v>
      </c>
    </row>
    <row r="22" spans="1:11" s="17" customFormat="1" ht="13.5" customHeight="1">
      <c r="A22" s="60"/>
      <c r="B22" s="220">
        <v>71035</v>
      </c>
      <c r="C22" s="98"/>
      <c r="D22" s="99" t="s">
        <v>135</v>
      </c>
      <c r="E22" s="221">
        <f>SUM(E23)</f>
        <v>4800</v>
      </c>
      <c r="F22" s="162">
        <f>SUM(F23)</f>
        <v>4800</v>
      </c>
      <c r="G22" s="193">
        <f>SUM(G23)</f>
        <v>0</v>
      </c>
      <c r="H22" s="222">
        <f>SUM(H23)</f>
        <v>4780</v>
      </c>
      <c r="I22" s="162">
        <f>SUM(I23)</f>
        <v>4780</v>
      </c>
      <c r="J22" s="193">
        <f>SUM(J23)</f>
        <v>0</v>
      </c>
      <c r="K22" s="207">
        <f t="shared" si="0"/>
        <v>99.58333333333333</v>
      </c>
    </row>
    <row r="23" spans="1:11" ht="51">
      <c r="A23" s="208"/>
      <c r="B23" s="41"/>
      <c r="C23" s="42" t="s">
        <v>128</v>
      </c>
      <c r="D23" s="92" t="s">
        <v>133</v>
      </c>
      <c r="E23" s="138">
        <v>4800</v>
      </c>
      <c r="F23" s="138">
        <v>4800</v>
      </c>
      <c r="G23" s="137"/>
      <c r="H23" s="215">
        <v>4780</v>
      </c>
      <c r="I23" s="158">
        <v>4780</v>
      </c>
      <c r="J23" s="137"/>
      <c r="K23" s="200">
        <f t="shared" si="0"/>
        <v>99.58333333333333</v>
      </c>
    </row>
    <row r="24" spans="1:11" ht="21.75" customHeight="1">
      <c r="A24" s="50">
        <v>750</v>
      </c>
      <c r="B24" s="51"/>
      <c r="C24" s="40"/>
      <c r="D24" s="238" t="s">
        <v>5</v>
      </c>
      <c r="E24" s="145">
        <f>SUM(E25,,E27,E32)</f>
        <v>191351.63</v>
      </c>
      <c r="F24" s="145">
        <f>SUM(F25,,F27,F32)</f>
        <v>191351.63</v>
      </c>
      <c r="G24" s="145">
        <f>SUM(G25,,G27,G32)</f>
        <v>0</v>
      </c>
      <c r="H24" s="145">
        <f>SUM(H25,,H27,H32)</f>
        <v>158110.83000000002</v>
      </c>
      <c r="I24" s="145">
        <f>SUM(I25,,I27,I32)</f>
        <v>158110.83000000002</v>
      </c>
      <c r="J24" s="145">
        <f>SUM(J25,,J27,J32)</f>
        <v>0</v>
      </c>
      <c r="K24" s="200">
        <f t="shared" si="0"/>
        <v>82.62842077697483</v>
      </c>
    </row>
    <row r="25" spans="1:11" s="17" customFormat="1" ht="12.75">
      <c r="A25" s="53"/>
      <c r="B25" s="272">
        <v>75011</v>
      </c>
      <c r="C25" s="55"/>
      <c r="D25" s="56" t="s">
        <v>6</v>
      </c>
      <c r="E25" s="146">
        <f>SUM(E26)</f>
        <v>60944</v>
      </c>
      <c r="F25" s="146">
        <f>SUM(F26)</f>
        <v>60944</v>
      </c>
      <c r="G25" s="146">
        <f>SUM(G26)</f>
        <v>0</v>
      </c>
      <c r="H25" s="146">
        <f>SUM(H26)</f>
        <v>60944</v>
      </c>
      <c r="I25" s="146">
        <f>SUM(I26)</f>
        <v>60944</v>
      </c>
      <c r="J25" s="148"/>
      <c r="K25" s="200">
        <f t="shared" si="0"/>
        <v>100</v>
      </c>
    </row>
    <row r="26" spans="1:11" ht="51.75" customHeight="1">
      <c r="A26" s="57"/>
      <c r="B26" s="273"/>
      <c r="C26" s="40">
        <v>2010</v>
      </c>
      <c r="D26" s="31" t="s">
        <v>7</v>
      </c>
      <c r="E26" s="138">
        <v>60944</v>
      </c>
      <c r="F26" s="138">
        <v>60944</v>
      </c>
      <c r="G26" s="137"/>
      <c r="H26" s="138">
        <v>60944</v>
      </c>
      <c r="I26" s="138">
        <v>60944</v>
      </c>
      <c r="J26" s="149"/>
      <c r="K26" s="200">
        <f t="shared" si="0"/>
        <v>100</v>
      </c>
    </row>
    <row r="27" spans="1:11" s="17" customFormat="1" ht="25.5" customHeight="1">
      <c r="A27" s="53"/>
      <c r="B27" s="264">
        <v>75023</v>
      </c>
      <c r="C27" s="55"/>
      <c r="D27" s="58" t="s">
        <v>8</v>
      </c>
      <c r="E27" s="146">
        <f>SUM(E28:E31)</f>
        <v>107124</v>
      </c>
      <c r="F27" s="146">
        <f>SUM(F28:F31)</f>
        <v>107124</v>
      </c>
      <c r="G27" s="147"/>
      <c r="H27" s="146">
        <f>SUM(H28:H31)</f>
        <v>79968.89</v>
      </c>
      <c r="I27" s="146">
        <f>SUM(I28:I31)</f>
        <v>79968.89</v>
      </c>
      <c r="J27" s="148"/>
      <c r="K27" s="200">
        <f t="shared" si="0"/>
        <v>74.65076920204623</v>
      </c>
    </row>
    <row r="28" spans="1:11" ht="12.75">
      <c r="A28" s="57"/>
      <c r="B28" s="265"/>
      <c r="C28" s="47" t="s">
        <v>75</v>
      </c>
      <c r="D28" s="59" t="s">
        <v>9</v>
      </c>
      <c r="E28" s="136">
        <v>2500</v>
      </c>
      <c r="F28" s="136">
        <v>2500</v>
      </c>
      <c r="G28" s="137"/>
      <c r="H28" s="136">
        <v>3085.56</v>
      </c>
      <c r="I28" s="136">
        <v>3085.56</v>
      </c>
      <c r="J28" s="149"/>
      <c r="K28" s="200">
        <f t="shared" si="0"/>
        <v>123.4224</v>
      </c>
    </row>
    <row r="29" spans="1:11" ht="25.5">
      <c r="A29" s="57"/>
      <c r="B29" s="265"/>
      <c r="C29" s="47" t="s">
        <v>120</v>
      </c>
      <c r="D29" s="48" t="s">
        <v>136</v>
      </c>
      <c r="E29" s="136">
        <v>4750</v>
      </c>
      <c r="F29" s="136">
        <v>4750</v>
      </c>
      <c r="G29" s="137"/>
      <c r="H29" s="136">
        <v>4611.05</v>
      </c>
      <c r="I29" s="136">
        <v>4611.05</v>
      </c>
      <c r="J29" s="149"/>
      <c r="K29" s="200"/>
    </row>
    <row r="30" spans="1:11" ht="12.75">
      <c r="A30" s="57"/>
      <c r="B30" s="265"/>
      <c r="C30" s="47" t="s">
        <v>60</v>
      </c>
      <c r="D30" s="59" t="s">
        <v>10</v>
      </c>
      <c r="E30" s="136">
        <v>90300</v>
      </c>
      <c r="F30" s="136">
        <v>90300</v>
      </c>
      <c r="G30" s="137"/>
      <c r="H30" s="136">
        <v>62698.78</v>
      </c>
      <c r="I30" s="136">
        <v>62698.78</v>
      </c>
      <c r="J30" s="149"/>
      <c r="K30" s="200"/>
    </row>
    <row r="31" spans="1:11" ht="51">
      <c r="A31" s="57"/>
      <c r="B31" s="271"/>
      <c r="C31" s="47" t="s">
        <v>129</v>
      </c>
      <c r="D31" s="48" t="s">
        <v>137</v>
      </c>
      <c r="E31" s="136">
        <v>9574</v>
      </c>
      <c r="F31" s="136">
        <v>9574</v>
      </c>
      <c r="G31" s="137"/>
      <c r="H31" s="136">
        <v>9573.5</v>
      </c>
      <c r="I31" s="136">
        <v>9573.5</v>
      </c>
      <c r="J31" s="149"/>
      <c r="K31" s="200">
        <f t="shared" si="0"/>
        <v>99.99477752245666</v>
      </c>
    </row>
    <row r="32" spans="1:11" s="17" customFormat="1" ht="25.5">
      <c r="A32" s="60"/>
      <c r="B32" s="264">
        <v>75075</v>
      </c>
      <c r="C32" s="55"/>
      <c r="D32" s="58" t="s">
        <v>138</v>
      </c>
      <c r="E32" s="146">
        <f>SUM(E33:E33)</f>
        <v>23283.63</v>
      </c>
      <c r="F32" s="146">
        <f>SUM(F33:F33)</f>
        <v>23283.63</v>
      </c>
      <c r="G32" s="147"/>
      <c r="H32" s="146">
        <f>SUM(H33:H33)</f>
        <v>17197.94</v>
      </c>
      <c r="I32" s="146">
        <f>SUM(I33:I33)</f>
        <v>17197.94</v>
      </c>
      <c r="J32" s="148"/>
      <c r="K32" s="200">
        <f t="shared" si="0"/>
        <v>73.8627954489914</v>
      </c>
    </row>
    <row r="33" spans="1:11" ht="63.75">
      <c r="A33" s="38"/>
      <c r="B33" s="265"/>
      <c r="C33" s="47" t="s">
        <v>122</v>
      </c>
      <c r="D33" s="31" t="s">
        <v>112</v>
      </c>
      <c r="E33" s="136">
        <v>23283.63</v>
      </c>
      <c r="F33" s="136">
        <v>23283.63</v>
      </c>
      <c r="G33" s="137"/>
      <c r="H33" s="136">
        <v>17197.94</v>
      </c>
      <c r="I33" s="136">
        <v>17197.94</v>
      </c>
      <c r="J33" s="149"/>
      <c r="K33" s="200">
        <f t="shared" si="0"/>
        <v>73.8627954489914</v>
      </c>
    </row>
    <row r="34" spans="1:11" s="7" customFormat="1" ht="25.5" customHeight="1">
      <c r="A34" s="274">
        <v>751</v>
      </c>
      <c r="B34" s="61"/>
      <c r="C34" s="36"/>
      <c r="D34" s="62" t="s">
        <v>11</v>
      </c>
      <c r="E34" s="134">
        <f>SUM(E35)</f>
        <v>844</v>
      </c>
      <c r="F34" s="134">
        <f>SUM(F35)</f>
        <v>844</v>
      </c>
      <c r="G34" s="134">
        <f>SUM(G35)</f>
        <v>0</v>
      </c>
      <c r="H34" s="134">
        <f>SUM(H35)</f>
        <v>844</v>
      </c>
      <c r="I34" s="134">
        <f>SUM(I35)</f>
        <v>844</v>
      </c>
      <c r="J34" s="134">
        <f>SUM(J35)</f>
        <v>0</v>
      </c>
      <c r="K34" s="200">
        <f t="shared" si="0"/>
        <v>100</v>
      </c>
    </row>
    <row r="35" spans="1:11" s="17" customFormat="1" ht="25.5">
      <c r="A35" s="275"/>
      <c r="B35" s="63">
        <v>75101</v>
      </c>
      <c r="C35" s="55"/>
      <c r="D35" s="58" t="s">
        <v>12</v>
      </c>
      <c r="E35" s="146">
        <f>SUM(E36)</f>
        <v>844</v>
      </c>
      <c r="F35" s="146">
        <f>SUM(F36)</f>
        <v>844</v>
      </c>
      <c r="G35" s="146">
        <f>SUM(G36)</f>
        <v>0</v>
      </c>
      <c r="H35" s="146">
        <f>SUM(H36)</f>
        <v>844</v>
      </c>
      <c r="I35" s="146">
        <f>SUM(I36)</f>
        <v>844</v>
      </c>
      <c r="J35" s="146">
        <f>SUM(J36)</f>
        <v>0</v>
      </c>
      <c r="K35" s="200">
        <f t="shared" si="0"/>
        <v>100</v>
      </c>
    </row>
    <row r="36" spans="1:11" ht="57" customHeight="1">
      <c r="A36" s="275"/>
      <c r="B36" s="41"/>
      <c r="C36" s="47" t="s">
        <v>90</v>
      </c>
      <c r="D36" s="31" t="s">
        <v>7</v>
      </c>
      <c r="E36" s="136">
        <v>844</v>
      </c>
      <c r="F36" s="136">
        <v>844</v>
      </c>
      <c r="G36" s="137"/>
      <c r="H36" s="136">
        <v>844</v>
      </c>
      <c r="I36" s="136">
        <v>844</v>
      </c>
      <c r="J36" s="149"/>
      <c r="K36" s="200">
        <f t="shared" si="0"/>
        <v>100</v>
      </c>
    </row>
    <row r="37" spans="1:11" s="7" customFormat="1" ht="25.5">
      <c r="A37" s="65">
        <v>754</v>
      </c>
      <c r="B37" s="68"/>
      <c r="C37" s="69"/>
      <c r="D37" s="70" t="s">
        <v>103</v>
      </c>
      <c r="E37" s="156">
        <f>SUM(E38,E40)</f>
        <v>8900</v>
      </c>
      <c r="F37" s="156">
        <f>SUM(F38,F40)</f>
        <v>200</v>
      </c>
      <c r="G37" s="156">
        <f>SUM(G38,G40)</f>
        <v>8700</v>
      </c>
      <c r="H37" s="156">
        <f>SUM(H38,H40)</f>
        <v>8900</v>
      </c>
      <c r="I37" s="156">
        <f>SUM(I38,I40)</f>
        <v>200</v>
      </c>
      <c r="J37" s="156">
        <f>SUM(J38,J40)</f>
        <v>8700</v>
      </c>
      <c r="K37" s="200">
        <f t="shared" si="0"/>
        <v>100</v>
      </c>
    </row>
    <row r="38" spans="1:11" s="18" customFormat="1" ht="12.75">
      <c r="A38" s="66"/>
      <c r="B38" s="210">
        <v>75412</v>
      </c>
      <c r="C38" s="71"/>
      <c r="D38" s="58" t="s">
        <v>104</v>
      </c>
      <c r="E38" s="157">
        <v>8700</v>
      </c>
      <c r="F38" s="157">
        <f>SUM(F39:F39)</f>
        <v>0</v>
      </c>
      <c r="G38" s="151">
        <f>SUM(G39:G39)</f>
        <v>8700</v>
      </c>
      <c r="H38" s="157">
        <f>SUM(H39:H39)</f>
        <v>8700</v>
      </c>
      <c r="I38" s="157">
        <f>SUM(I39:I39)</f>
        <v>0</v>
      </c>
      <c r="J38" s="152">
        <f>SUM(J39:J39)</f>
        <v>8700</v>
      </c>
      <c r="K38" s="200">
        <f t="shared" si="0"/>
        <v>100</v>
      </c>
    </row>
    <row r="39" spans="1:11" s="11" customFormat="1" ht="63.75">
      <c r="A39" s="278"/>
      <c r="B39" s="44"/>
      <c r="C39" s="72" t="s">
        <v>113</v>
      </c>
      <c r="D39" s="73" t="s">
        <v>114</v>
      </c>
      <c r="E39" s="136">
        <v>8700</v>
      </c>
      <c r="F39" s="138"/>
      <c r="G39" s="160">
        <v>8700</v>
      </c>
      <c r="H39" s="136">
        <v>8700</v>
      </c>
      <c r="I39" s="136"/>
      <c r="J39" s="161">
        <v>8700</v>
      </c>
      <c r="K39" s="200">
        <f t="shared" si="0"/>
        <v>100</v>
      </c>
    </row>
    <row r="40" spans="1:11" s="19" customFormat="1" ht="14.25" customHeight="1">
      <c r="A40" s="278"/>
      <c r="B40" s="74">
        <v>75414</v>
      </c>
      <c r="C40" s="75"/>
      <c r="D40" s="76" t="s">
        <v>115</v>
      </c>
      <c r="E40" s="162">
        <v>200</v>
      </c>
      <c r="F40" s="163">
        <v>200</v>
      </c>
      <c r="G40" s="164"/>
      <c r="H40" s="162">
        <v>200</v>
      </c>
      <c r="I40" s="165">
        <v>200</v>
      </c>
      <c r="J40" s="166"/>
      <c r="K40" s="200">
        <f t="shared" si="0"/>
        <v>100</v>
      </c>
    </row>
    <row r="41" spans="1:11" s="8" customFormat="1" ht="54" customHeight="1">
      <c r="A41" s="77"/>
      <c r="B41" s="78"/>
      <c r="C41" s="79" t="s">
        <v>90</v>
      </c>
      <c r="D41" s="80" t="s">
        <v>7</v>
      </c>
      <c r="E41" s="167">
        <v>200</v>
      </c>
      <c r="F41" s="167">
        <v>200</v>
      </c>
      <c r="G41" s="137"/>
      <c r="H41" s="167">
        <v>200</v>
      </c>
      <c r="I41" s="167">
        <v>200</v>
      </c>
      <c r="J41" s="149"/>
      <c r="K41" s="200">
        <f t="shared" si="0"/>
        <v>100</v>
      </c>
    </row>
    <row r="42" spans="1:11" s="7" customFormat="1" ht="55.5" customHeight="1">
      <c r="A42" s="292">
        <v>756</v>
      </c>
      <c r="B42" s="81"/>
      <c r="C42" s="82"/>
      <c r="D42" s="83" t="s">
        <v>64</v>
      </c>
      <c r="E42" s="130">
        <f>SUM(E43,E46,E52,E61,E66)</f>
        <v>4017140.95</v>
      </c>
      <c r="F42" s="130">
        <f>SUM(F43,F46,F52,F61,F66,)</f>
        <v>4017140.95</v>
      </c>
      <c r="G42" s="137"/>
      <c r="H42" s="130">
        <f>SUM(H43,H46,H52,H61,H66)</f>
        <v>3909417.03</v>
      </c>
      <c r="I42" s="130">
        <f>SUM(I43,I46,I52,I61,I66)</f>
        <v>3909417.03</v>
      </c>
      <c r="J42" s="149"/>
      <c r="K42" s="200">
        <f t="shared" si="0"/>
        <v>97.31839332149896</v>
      </c>
    </row>
    <row r="43" spans="1:11" s="18" customFormat="1" ht="25.5">
      <c r="A43" s="267"/>
      <c r="B43" s="269">
        <v>75601</v>
      </c>
      <c r="C43" s="85"/>
      <c r="D43" s="86" t="s">
        <v>13</v>
      </c>
      <c r="E43" s="168">
        <f>SUM(E44:E45)</f>
        <v>20500</v>
      </c>
      <c r="F43" s="168">
        <f>SUM(F44:F45)</f>
        <v>20500</v>
      </c>
      <c r="G43" s="169"/>
      <c r="H43" s="168">
        <f>SUM(H44:H45)</f>
        <v>13815.4</v>
      </c>
      <c r="I43" s="168">
        <f>SUM(I44:I45)</f>
        <v>13815.4</v>
      </c>
      <c r="J43" s="170"/>
      <c r="K43" s="200">
        <f t="shared" si="0"/>
        <v>67.39219512195122</v>
      </c>
    </row>
    <row r="44" spans="1:11" s="13" customFormat="1" ht="24.75" customHeight="1">
      <c r="A44" s="267"/>
      <c r="B44" s="269"/>
      <c r="C44" s="87" t="s">
        <v>76</v>
      </c>
      <c r="D44" s="88" t="s">
        <v>61</v>
      </c>
      <c r="E44" s="153">
        <v>20000</v>
      </c>
      <c r="F44" s="153">
        <v>20000</v>
      </c>
      <c r="G44" s="154"/>
      <c r="H44" s="153">
        <v>13531.5</v>
      </c>
      <c r="I44" s="153">
        <v>13531.5</v>
      </c>
      <c r="J44" s="155"/>
      <c r="K44" s="200">
        <f t="shared" si="0"/>
        <v>67.6575</v>
      </c>
    </row>
    <row r="45" spans="1:11" ht="25.5">
      <c r="A45" s="267"/>
      <c r="B45" s="270"/>
      <c r="C45" s="47" t="s">
        <v>72</v>
      </c>
      <c r="D45" s="48" t="s">
        <v>17</v>
      </c>
      <c r="E45" s="158">
        <v>500</v>
      </c>
      <c r="F45" s="158">
        <v>500</v>
      </c>
      <c r="G45" s="139"/>
      <c r="H45" s="158">
        <v>283.9</v>
      </c>
      <c r="I45" s="158">
        <v>283.9</v>
      </c>
      <c r="J45" s="159"/>
      <c r="K45" s="200">
        <f t="shared" si="0"/>
        <v>56.779999999999994</v>
      </c>
    </row>
    <row r="46" spans="1:11" s="17" customFormat="1" ht="63.75">
      <c r="A46" s="267"/>
      <c r="B46" s="268">
        <v>75615</v>
      </c>
      <c r="C46" s="89"/>
      <c r="D46" s="58" t="s">
        <v>62</v>
      </c>
      <c r="E46" s="146">
        <f>SUM(E47:E51)</f>
        <v>698200</v>
      </c>
      <c r="F46" s="146">
        <f>SUM(F47:F51)</f>
        <v>698200</v>
      </c>
      <c r="G46" s="171"/>
      <c r="H46" s="146">
        <f>SUM(H47:H51)</f>
        <v>697384.2</v>
      </c>
      <c r="I46" s="146">
        <f>SUM(I47:I51)</f>
        <v>697384.2</v>
      </c>
      <c r="J46" s="172"/>
      <c r="K46" s="200">
        <f t="shared" si="0"/>
        <v>99.88315668862789</v>
      </c>
    </row>
    <row r="47" spans="1:11" ht="12.75">
      <c r="A47" s="267"/>
      <c r="B47" s="269"/>
      <c r="C47" s="47" t="s">
        <v>77</v>
      </c>
      <c r="D47" s="90" t="s">
        <v>14</v>
      </c>
      <c r="E47" s="173">
        <v>665000</v>
      </c>
      <c r="F47" s="173">
        <v>665000</v>
      </c>
      <c r="G47" s="174"/>
      <c r="H47" s="175">
        <v>665556.69</v>
      </c>
      <c r="I47" s="175">
        <v>665556.69</v>
      </c>
      <c r="J47" s="176"/>
      <c r="K47" s="200">
        <f t="shared" si="0"/>
        <v>100.08371278195487</v>
      </c>
    </row>
    <row r="48" spans="1:11" ht="12.75">
      <c r="A48" s="267"/>
      <c r="B48" s="269"/>
      <c r="C48" s="47" t="s">
        <v>78</v>
      </c>
      <c r="D48" s="59" t="s">
        <v>15</v>
      </c>
      <c r="E48" s="177">
        <v>1000</v>
      </c>
      <c r="F48" s="177">
        <v>1000</v>
      </c>
      <c r="G48" s="137"/>
      <c r="H48" s="178">
        <v>394</v>
      </c>
      <c r="I48" s="178">
        <v>394</v>
      </c>
      <c r="J48" s="149"/>
      <c r="K48" s="200">
        <f t="shared" si="0"/>
        <v>39.4</v>
      </c>
    </row>
    <row r="49" spans="1:11" ht="12.75">
      <c r="A49" s="267"/>
      <c r="B49" s="269"/>
      <c r="C49" s="47" t="s">
        <v>79</v>
      </c>
      <c r="D49" s="59" t="s">
        <v>16</v>
      </c>
      <c r="E49" s="177">
        <v>200</v>
      </c>
      <c r="F49" s="177">
        <v>200</v>
      </c>
      <c r="G49" s="137"/>
      <c r="H49" s="177">
        <v>133</v>
      </c>
      <c r="I49" s="177">
        <v>133</v>
      </c>
      <c r="J49" s="149"/>
      <c r="K49" s="200">
        <f t="shared" si="0"/>
        <v>66.5</v>
      </c>
    </row>
    <row r="50" spans="1:11" ht="12.75">
      <c r="A50" s="267"/>
      <c r="B50" s="269"/>
      <c r="C50" s="47" t="s">
        <v>80</v>
      </c>
      <c r="D50" s="59" t="s">
        <v>18</v>
      </c>
      <c r="E50" s="177">
        <v>30000</v>
      </c>
      <c r="F50" s="177">
        <v>30000</v>
      </c>
      <c r="G50" s="137"/>
      <c r="H50" s="177">
        <v>29192</v>
      </c>
      <c r="I50" s="177">
        <v>29192</v>
      </c>
      <c r="J50" s="149"/>
      <c r="K50" s="200">
        <f t="shared" si="0"/>
        <v>97.30666666666666</v>
      </c>
    </row>
    <row r="51" spans="1:11" ht="25.5">
      <c r="A51" s="267"/>
      <c r="B51" s="270"/>
      <c r="C51" s="47" t="s">
        <v>72</v>
      </c>
      <c r="D51" s="48" t="s">
        <v>17</v>
      </c>
      <c r="E51" s="177">
        <v>2000</v>
      </c>
      <c r="F51" s="177">
        <v>2000</v>
      </c>
      <c r="G51" s="137"/>
      <c r="H51" s="177">
        <v>2108.51</v>
      </c>
      <c r="I51" s="177">
        <v>2108.51</v>
      </c>
      <c r="J51" s="149"/>
      <c r="K51" s="200">
        <f t="shared" si="0"/>
        <v>105.42550000000001</v>
      </c>
    </row>
    <row r="52" spans="1:11" s="17" customFormat="1" ht="63.75">
      <c r="A52" s="267"/>
      <c r="B52" s="268">
        <v>75616</v>
      </c>
      <c r="C52" s="89"/>
      <c r="D52" s="91" t="s">
        <v>63</v>
      </c>
      <c r="E52" s="162">
        <f>SUM(E53:E60)</f>
        <v>741013.95</v>
      </c>
      <c r="F52" s="162">
        <f>SUM(F53:F60)</f>
        <v>741013.95</v>
      </c>
      <c r="G52" s="179"/>
      <c r="H52" s="162">
        <f>SUM(H53:H60)</f>
        <v>710651.0499999999</v>
      </c>
      <c r="I52" s="162">
        <f>SUM(I53:I60)</f>
        <v>710651.0499999999</v>
      </c>
      <c r="J52" s="148"/>
      <c r="K52" s="200">
        <f t="shared" si="0"/>
        <v>95.90251978387181</v>
      </c>
    </row>
    <row r="53" spans="1:11" ht="12.75">
      <c r="A53" s="267"/>
      <c r="B53" s="269"/>
      <c r="C53" s="47" t="s">
        <v>77</v>
      </c>
      <c r="D53" s="59" t="s">
        <v>14</v>
      </c>
      <c r="E53" s="177">
        <v>350000</v>
      </c>
      <c r="F53" s="177">
        <v>350000</v>
      </c>
      <c r="G53" s="137"/>
      <c r="H53" s="177">
        <v>351126.9</v>
      </c>
      <c r="I53" s="177">
        <v>351126.9</v>
      </c>
      <c r="J53" s="149"/>
      <c r="K53" s="200">
        <f t="shared" si="0"/>
        <v>100.32197142857144</v>
      </c>
    </row>
    <row r="54" spans="1:11" ht="12.75">
      <c r="A54" s="267"/>
      <c r="B54" s="269"/>
      <c r="C54" s="47" t="s">
        <v>78</v>
      </c>
      <c r="D54" s="59" t="s">
        <v>15</v>
      </c>
      <c r="E54" s="177">
        <v>93813.95</v>
      </c>
      <c r="F54" s="177">
        <v>93813.95</v>
      </c>
      <c r="G54" s="137"/>
      <c r="H54" s="177">
        <v>57020.13</v>
      </c>
      <c r="I54" s="177">
        <v>57020.13</v>
      </c>
      <c r="J54" s="149"/>
      <c r="K54" s="200">
        <f t="shared" si="0"/>
        <v>60.78001192786361</v>
      </c>
    </row>
    <row r="55" spans="1:11" ht="12.75">
      <c r="A55" s="267"/>
      <c r="B55" s="269"/>
      <c r="C55" s="47" t="s">
        <v>79</v>
      </c>
      <c r="D55" s="59" t="s">
        <v>16</v>
      </c>
      <c r="E55" s="177">
        <v>12000</v>
      </c>
      <c r="F55" s="177">
        <v>12000</v>
      </c>
      <c r="G55" s="137"/>
      <c r="H55" s="177">
        <v>13628.63</v>
      </c>
      <c r="I55" s="177">
        <v>13628.63</v>
      </c>
      <c r="J55" s="149"/>
      <c r="K55" s="200">
        <f t="shared" si="0"/>
        <v>113.57191666666667</v>
      </c>
    </row>
    <row r="56" spans="1:11" ht="12.75">
      <c r="A56" s="267"/>
      <c r="B56" s="269"/>
      <c r="C56" s="47" t="s">
        <v>80</v>
      </c>
      <c r="D56" s="59" t="s">
        <v>18</v>
      </c>
      <c r="E56" s="177">
        <v>55200</v>
      </c>
      <c r="F56" s="177">
        <v>55200</v>
      </c>
      <c r="G56" s="137"/>
      <c r="H56" s="177">
        <v>50798.27</v>
      </c>
      <c r="I56" s="177">
        <v>50798.27</v>
      </c>
      <c r="J56" s="149"/>
      <c r="K56" s="200">
        <f t="shared" si="0"/>
        <v>92.02585144927535</v>
      </c>
    </row>
    <row r="57" spans="1:11" ht="12.75">
      <c r="A57" s="267"/>
      <c r="B57" s="269"/>
      <c r="C57" s="47" t="s">
        <v>81</v>
      </c>
      <c r="D57" s="59" t="s">
        <v>19</v>
      </c>
      <c r="E57" s="177">
        <v>15000</v>
      </c>
      <c r="F57" s="177">
        <v>15000</v>
      </c>
      <c r="G57" s="137"/>
      <c r="H57" s="177">
        <v>24068.9</v>
      </c>
      <c r="I57" s="177">
        <v>24068.9</v>
      </c>
      <c r="J57" s="149"/>
      <c r="K57" s="200">
        <f t="shared" si="0"/>
        <v>160.45933333333335</v>
      </c>
    </row>
    <row r="58" spans="1:11" ht="12.75">
      <c r="A58" s="267"/>
      <c r="B58" s="269"/>
      <c r="C58" s="47" t="s">
        <v>82</v>
      </c>
      <c r="D58" s="59" t="s">
        <v>20</v>
      </c>
      <c r="E58" s="177">
        <v>150000</v>
      </c>
      <c r="F58" s="177">
        <v>150000</v>
      </c>
      <c r="G58" s="137"/>
      <c r="H58" s="177">
        <v>154935.68</v>
      </c>
      <c r="I58" s="177">
        <v>154935.68</v>
      </c>
      <c r="J58" s="149"/>
      <c r="K58" s="200">
        <f t="shared" si="0"/>
        <v>103.29045333333333</v>
      </c>
    </row>
    <row r="59" spans="1:11" ht="12.75">
      <c r="A59" s="267"/>
      <c r="B59" s="269"/>
      <c r="C59" s="47" t="s">
        <v>83</v>
      </c>
      <c r="D59" s="59" t="s">
        <v>21</v>
      </c>
      <c r="E59" s="177">
        <v>55000</v>
      </c>
      <c r="F59" s="177">
        <v>55000</v>
      </c>
      <c r="G59" s="137"/>
      <c r="H59" s="177">
        <v>51740.59</v>
      </c>
      <c r="I59" s="177">
        <v>51740.59</v>
      </c>
      <c r="J59" s="149"/>
      <c r="K59" s="200">
        <f t="shared" si="0"/>
        <v>94.07379999999999</v>
      </c>
    </row>
    <row r="60" spans="1:11" ht="25.5">
      <c r="A60" s="267"/>
      <c r="B60" s="270"/>
      <c r="C60" s="47" t="s">
        <v>72</v>
      </c>
      <c r="D60" s="48" t="s">
        <v>17</v>
      </c>
      <c r="E60" s="177">
        <v>10000</v>
      </c>
      <c r="F60" s="177">
        <v>10000</v>
      </c>
      <c r="G60" s="137"/>
      <c r="H60" s="177">
        <v>7331.95</v>
      </c>
      <c r="I60" s="177">
        <v>7331.95</v>
      </c>
      <c r="J60" s="149"/>
      <c r="K60" s="200">
        <f t="shared" si="0"/>
        <v>73.31949999999999</v>
      </c>
    </row>
    <row r="61" spans="1:11" s="17" customFormat="1" ht="38.25">
      <c r="A61" s="267"/>
      <c r="B61" s="268">
        <v>75618</v>
      </c>
      <c r="C61" s="89"/>
      <c r="D61" s="91" t="s">
        <v>65</v>
      </c>
      <c r="E61" s="162">
        <f>SUM(E62:E65)</f>
        <v>71010</v>
      </c>
      <c r="F61" s="162">
        <f>SUM(F62:F65)</f>
        <v>71010</v>
      </c>
      <c r="G61" s="179"/>
      <c r="H61" s="162">
        <f>SUM(I61)</f>
        <v>64574.87</v>
      </c>
      <c r="I61" s="162">
        <f>SUM(I62:I65)</f>
        <v>64574.87</v>
      </c>
      <c r="J61" s="148"/>
      <c r="K61" s="200">
        <f t="shared" si="0"/>
        <v>90.93771299816927</v>
      </c>
    </row>
    <row r="62" spans="1:11" ht="12.75">
      <c r="A62" s="267"/>
      <c r="B62" s="269"/>
      <c r="C62" s="47" t="s">
        <v>84</v>
      </c>
      <c r="D62" s="59" t="s">
        <v>22</v>
      </c>
      <c r="E62" s="177">
        <v>25000</v>
      </c>
      <c r="F62" s="177">
        <v>25000</v>
      </c>
      <c r="G62" s="137"/>
      <c r="H62" s="177">
        <v>21920.67</v>
      </c>
      <c r="I62" s="177">
        <v>21920.67</v>
      </c>
      <c r="J62" s="149"/>
      <c r="K62" s="200">
        <f t="shared" si="0"/>
        <v>87.68267999999999</v>
      </c>
    </row>
    <row r="63" spans="1:11" ht="12.75">
      <c r="A63" s="267"/>
      <c r="B63" s="269"/>
      <c r="C63" s="47" t="s">
        <v>130</v>
      </c>
      <c r="D63" s="59" t="s">
        <v>143</v>
      </c>
      <c r="E63" s="177">
        <v>2010</v>
      </c>
      <c r="F63" s="177">
        <v>2010</v>
      </c>
      <c r="G63" s="137"/>
      <c r="H63" s="177">
        <v>2007.8</v>
      </c>
      <c r="I63" s="177">
        <v>2007.8</v>
      </c>
      <c r="J63" s="149"/>
      <c r="K63" s="200">
        <f t="shared" si="0"/>
        <v>99.8905472636816</v>
      </c>
    </row>
    <row r="64" spans="1:11" ht="15" customHeight="1">
      <c r="A64" s="267"/>
      <c r="B64" s="269"/>
      <c r="C64" s="47" t="s">
        <v>85</v>
      </c>
      <c r="D64" s="48" t="s">
        <v>23</v>
      </c>
      <c r="E64" s="177">
        <v>42000</v>
      </c>
      <c r="F64" s="177">
        <v>42000</v>
      </c>
      <c r="G64" s="137"/>
      <c r="H64" s="177">
        <v>38873.44</v>
      </c>
      <c r="I64" s="177">
        <v>38873.44</v>
      </c>
      <c r="J64" s="149"/>
      <c r="K64" s="200">
        <f t="shared" si="0"/>
        <v>92.55580952380953</v>
      </c>
    </row>
    <row r="65" spans="1:11" ht="12.75">
      <c r="A65" s="267"/>
      <c r="B65" s="270"/>
      <c r="C65" s="42" t="s">
        <v>93</v>
      </c>
      <c r="D65" s="92" t="s">
        <v>94</v>
      </c>
      <c r="E65" s="158">
        <v>2000</v>
      </c>
      <c r="F65" s="158">
        <v>2000</v>
      </c>
      <c r="G65" s="180"/>
      <c r="H65" s="158">
        <v>1772.96</v>
      </c>
      <c r="I65" s="158">
        <v>1772.96</v>
      </c>
      <c r="J65" s="149"/>
      <c r="K65" s="200">
        <f t="shared" si="0"/>
        <v>88.64800000000001</v>
      </c>
    </row>
    <row r="66" spans="1:11" s="17" customFormat="1" ht="29.25" customHeight="1">
      <c r="A66" s="267"/>
      <c r="B66" s="268">
        <v>75621</v>
      </c>
      <c r="C66" s="89"/>
      <c r="D66" s="91" t="s">
        <v>66</v>
      </c>
      <c r="E66" s="162">
        <f>SUM(E67:E68)</f>
        <v>2486417</v>
      </c>
      <c r="F66" s="162">
        <f>SUM(F67:F68)</f>
        <v>2486417</v>
      </c>
      <c r="G66" s="179"/>
      <c r="H66" s="162">
        <f>SUM(H67:H68)</f>
        <v>2422991.51</v>
      </c>
      <c r="I66" s="162">
        <f>SUM(I67:I68)</f>
        <v>2422991.51</v>
      </c>
      <c r="J66" s="148"/>
      <c r="K66" s="200">
        <f t="shared" si="0"/>
        <v>97.44912096402172</v>
      </c>
    </row>
    <row r="67" spans="1:11" ht="12.75">
      <c r="A67" s="267"/>
      <c r="B67" s="269"/>
      <c r="C67" s="47" t="s">
        <v>86</v>
      </c>
      <c r="D67" s="59" t="s">
        <v>24</v>
      </c>
      <c r="E67" s="177">
        <v>2381417</v>
      </c>
      <c r="F67" s="177">
        <v>2381417</v>
      </c>
      <c r="G67" s="137"/>
      <c r="H67" s="177">
        <v>2315336</v>
      </c>
      <c r="I67" s="177">
        <v>2315336</v>
      </c>
      <c r="J67" s="149"/>
      <c r="K67" s="200">
        <f t="shared" si="0"/>
        <v>97.22513948628064</v>
      </c>
    </row>
    <row r="68" spans="1:11" ht="12.75">
      <c r="A68" s="285"/>
      <c r="B68" s="270"/>
      <c r="C68" s="47" t="s">
        <v>87</v>
      </c>
      <c r="D68" s="59" t="s">
        <v>25</v>
      </c>
      <c r="E68" s="177">
        <v>105000</v>
      </c>
      <c r="F68" s="177">
        <v>105000</v>
      </c>
      <c r="G68" s="137"/>
      <c r="H68" s="177">
        <v>107655.51</v>
      </c>
      <c r="I68" s="177">
        <v>107655.51</v>
      </c>
      <c r="J68" s="149"/>
      <c r="K68" s="200">
        <f t="shared" si="0"/>
        <v>102.52905714285714</v>
      </c>
    </row>
    <row r="69" spans="1:11" s="7" customFormat="1" ht="12.75">
      <c r="A69" s="266">
        <v>758</v>
      </c>
      <c r="B69" s="93"/>
      <c r="C69" s="36"/>
      <c r="D69" s="52" t="s">
        <v>26</v>
      </c>
      <c r="E69" s="181">
        <f>SUM(E70,E72,E74,E76)</f>
        <v>7501918</v>
      </c>
      <c r="F69" s="181">
        <f>SUM(F70,F72,F74,F76)</f>
        <v>7501918</v>
      </c>
      <c r="G69" s="182"/>
      <c r="H69" s="156">
        <f>SUM(H70,H72,H74,H76)</f>
        <v>7502260.29</v>
      </c>
      <c r="I69" s="156">
        <f>SUM(I70,I72,I74,I76)</f>
        <v>7502260.29</v>
      </c>
      <c r="J69" s="150"/>
      <c r="K69" s="200">
        <f t="shared" si="0"/>
        <v>100.00456269983222</v>
      </c>
    </row>
    <row r="70" spans="1:11" s="17" customFormat="1" ht="29.25" customHeight="1">
      <c r="A70" s="267"/>
      <c r="B70" s="39">
        <v>75801</v>
      </c>
      <c r="C70" s="89"/>
      <c r="D70" s="91" t="s">
        <v>67</v>
      </c>
      <c r="E70" s="177">
        <v>5748635</v>
      </c>
      <c r="F70" s="177">
        <v>5748635</v>
      </c>
      <c r="G70" s="184"/>
      <c r="H70" s="177">
        <v>5748635</v>
      </c>
      <c r="I70" s="177">
        <v>5748635</v>
      </c>
      <c r="J70" s="166"/>
      <c r="K70" s="200">
        <f t="shared" si="0"/>
        <v>100</v>
      </c>
    </row>
    <row r="71" spans="1:11" ht="12.75">
      <c r="A71" s="267"/>
      <c r="B71" s="51"/>
      <c r="C71" s="47">
        <v>2920</v>
      </c>
      <c r="D71" s="59" t="s">
        <v>27</v>
      </c>
      <c r="E71" s="177">
        <v>5748635</v>
      </c>
      <c r="F71" s="177">
        <v>5748635</v>
      </c>
      <c r="G71" s="184"/>
      <c r="H71" s="177">
        <v>5748635</v>
      </c>
      <c r="I71" s="177">
        <v>5748635</v>
      </c>
      <c r="J71" s="185"/>
      <c r="K71" s="200">
        <f t="shared" si="0"/>
        <v>100</v>
      </c>
    </row>
    <row r="72" spans="1:11" s="17" customFormat="1" ht="25.5">
      <c r="A72" s="267"/>
      <c r="B72" s="54">
        <v>75802</v>
      </c>
      <c r="C72" s="94"/>
      <c r="D72" s="58" t="s">
        <v>116</v>
      </c>
      <c r="E72" s="177">
        <v>68068</v>
      </c>
      <c r="F72" s="177">
        <v>68068</v>
      </c>
      <c r="G72" s="147"/>
      <c r="H72" s="177">
        <v>68068</v>
      </c>
      <c r="I72" s="177">
        <v>68068</v>
      </c>
      <c r="J72" s="148"/>
      <c r="K72" s="200">
        <f aca="true" t="shared" si="2" ref="K72:K140">H72/E72*100</f>
        <v>100</v>
      </c>
    </row>
    <row r="73" spans="1:11" ht="12.75">
      <c r="A73" s="267"/>
      <c r="B73" s="95"/>
      <c r="C73" s="47" t="s">
        <v>117</v>
      </c>
      <c r="D73" s="59" t="s">
        <v>118</v>
      </c>
      <c r="E73" s="177">
        <v>68068</v>
      </c>
      <c r="F73" s="177">
        <v>68068</v>
      </c>
      <c r="G73" s="147"/>
      <c r="H73" s="177">
        <v>68068</v>
      </c>
      <c r="I73" s="177">
        <v>68068</v>
      </c>
      <c r="J73" s="149"/>
      <c r="K73" s="200">
        <f t="shared" si="2"/>
        <v>100</v>
      </c>
    </row>
    <row r="74" spans="1:11" s="17" customFormat="1" ht="15" customHeight="1">
      <c r="A74" s="267"/>
      <c r="B74" s="264">
        <v>75807</v>
      </c>
      <c r="C74" s="55"/>
      <c r="D74" s="58" t="s">
        <v>28</v>
      </c>
      <c r="E74" s="177">
        <v>1682215</v>
      </c>
      <c r="F74" s="177">
        <v>1682215</v>
      </c>
      <c r="G74" s="137"/>
      <c r="H74" s="177">
        <v>1682215</v>
      </c>
      <c r="I74" s="177">
        <v>1682215</v>
      </c>
      <c r="J74" s="148"/>
      <c r="K74" s="200">
        <f t="shared" si="2"/>
        <v>100</v>
      </c>
    </row>
    <row r="75" spans="1:11" ht="12.75">
      <c r="A75" s="267"/>
      <c r="B75" s="271"/>
      <c r="C75" s="47">
        <v>2920</v>
      </c>
      <c r="D75" s="59" t="s">
        <v>27</v>
      </c>
      <c r="E75" s="177">
        <v>1682215</v>
      </c>
      <c r="F75" s="177">
        <v>1682215</v>
      </c>
      <c r="G75" s="137"/>
      <c r="H75" s="177">
        <v>1682215</v>
      </c>
      <c r="I75" s="177">
        <v>1682215</v>
      </c>
      <c r="J75" s="149"/>
      <c r="K75" s="200">
        <f t="shared" si="2"/>
        <v>100</v>
      </c>
    </row>
    <row r="76" spans="1:11" s="17" customFormat="1" ht="12.75">
      <c r="A76" s="267"/>
      <c r="B76" s="264">
        <v>75814</v>
      </c>
      <c r="C76" s="55"/>
      <c r="D76" s="96" t="s">
        <v>29</v>
      </c>
      <c r="E76" s="183">
        <v>3000</v>
      </c>
      <c r="F76" s="183">
        <v>3000</v>
      </c>
      <c r="G76" s="147"/>
      <c r="H76" s="177">
        <v>3342.29</v>
      </c>
      <c r="I76" s="177">
        <v>3342.29</v>
      </c>
      <c r="J76" s="148"/>
      <c r="K76" s="200">
        <f t="shared" si="2"/>
        <v>111.40966666666668</v>
      </c>
    </row>
    <row r="77" spans="1:11" ht="12.75">
      <c r="A77" s="285"/>
      <c r="B77" s="271"/>
      <c r="C77" s="47" t="s">
        <v>88</v>
      </c>
      <c r="D77" s="59" t="s">
        <v>30</v>
      </c>
      <c r="E77" s="177">
        <v>3000</v>
      </c>
      <c r="F77" s="177">
        <v>3000</v>
      </c>
      <c r="G77" s="137"/>
      <c r="H77" s="177">
        <v>3342.29</v>
      </c>
      <c r="I77" s="177">
        <v>3342.29</v>
      </c>
      <c r="J77" s="149"/>
      <c r="K77" s="200">
        <f t="shared" si="2"/>
        <v>111.40966666666668</v>
      </c>
    </row>
    <row r="78" spans="1:11" s="7" customFormat="1" ht="12.75">
      <c r="A78" s="266">
        <v>801</v>
      </c>
      <c r="B78" s="93"/>
      <c r="C78" s="36"/>
      <c r="D78" s="52" t="s">
        <v>31</v>
      </c>
      <c r="E78" s="156">
        <f aca="true" t="shared" si="3" ref="E78:J78">SUM(E79,E86,E90)</f>
        <v>614935.13</v>
      </c>
      <c r="F78" s="156">
        <f t="shared" si="3"/>
        <v>389311.13</v>
      </c>
      <c r="G78" s="135">
        <f t="shared" si="3"/>
        <v>225624</v>
      </c>
      <c r="H78" s="156">
        <f t="shared" si="3"/>
        <v>579115.87</v>
      </c>
      <c r="I78" s="156">
        <f t="shared" si="3"/>
        <v>361081.87</v>
      </c>
      <c r="J78" s="135">
        <f t="shared" si="3"/>
        <v>218034</v>
      </c>
      <c r="K78" s="200">
        <f t="shared" si="2"/>
        <v>94.17511567439641</v>
      </c>
    </row>
    <row r="79" spans="1:12" s="17" customFormat="1" ht="12.75">
      <c r="A79" s="267"/>
      <c r="B79" s="264">
        <v>80101</v>
      </c>
      <c r="C79" s="55"/>
      <c r="D79" s="96" t="s">
        <v>32</v>
      </c>
      <c r="E79" s="183">
        <f aca="true" t="shared" si="4" ref="E79:J79">SUM(E80:E85)</f>
        <v>281412</v>
      </c>
      <c r="F79" s="183">
        <f t="shared" si="4"/>
        <v>55788</v>
      </c>
      <c r="G79" s="147">
        <f t="shared" si="4"/>
        <v>225624</v>
      </c>
      <c r="H79" s="183">
        <f t="shared" si="4"/>
        <v>275502.3</v>
      </c>
      <c r="I79" s="183">
        <f t="shared" si="4"/>
        <v>57468.299999999996</v>
      </c>
      <c r="J79" s="148">
        <f t="shared" si="4"/>
        <v>218034</v>
      </c>
      <c r="K79" s="200">
        <f t="shared" si="2"/>
        <v>97.89998294315807</v>
      </c>
      <c r="L79" s="20"/>
    </row>
    <row r="80" spans="1:11" ht="12.75">
      <c r="A80" s="267"/>
      <c r="B80" s="265"/>
      <c r="C80" s="47" t="s">
        <v>75</v>
      </c>
      <c r="D80" s="59" t="s">
        <v>9</v>
      </c>
      <c r="E80" s="177">
        <v>41000</v>
      </c>
      <c r="F80" s="177">
        <v>41000</v>
      </c>
      <c r="G80" s="137"/>
      <c r="H80" s="177">
        <v>44905.31</v>
      </c>
      <c r="I80" s="177">
        <v>44905.31</v>
      </c>
      <c r="J80" s="149"/>
      <c r="K80" s="200">
        <f t="shared" si="2"/>
        <v>109.52514634146343</v>
      </c>
    </row>
    <row r="81" spans="1:12" ht="12.75">
      <c r="A81" s="267"/>
      <c r="B81" s="84"/>
      <c r="C81" s="47" t="s">
        <v>60</v>
      </c>
      <c r="D81" s="49" t="s">
        <v>10</v>
      </c>
      <c r="E81" s="158">
        <v>2000</v>
      </c>
      <c r="F81" s="158">
        <v>2000</v>
      </c>
      <c r="G81" s="144"/>
      <c r="H81" s="158">
        <v>88.99</v>
      </c>
      <c r="I81" s="158">
        <v>88.99</v>
      </c>
      <c r="J81" s="159"/>
      <c r="K81" s="200">
        <f t="shared" si="2"/>
        <v>4.4495</v>
      </c>
      <c r="L81" s="21"/>
    </row>
    <row r="82" spans="1:12" ht="76.5">
      <c r="A82" s="267"/>
      <c r="B82" s="209"/>
      <c r="C82" s="42" t="s">
        <v>106</v>
      </c>
      <c r="D82" s="92" t="s">
        <v>132</v>
      </c>
      <c r="E82" s="167">
        <v>10869.8</v>
      </c>
      <c r="F82" s="167">
        <v>10869.8</v>
      </c>
      <c r="G82" s="137"/>
      <c r="H82" s="167">
        <v>10602.9</v>
      </c>
      <c r="I82" s="167">
        <v>10602.9</v>
      </c>
      <c r="J82" s="149"/>
      <c r="K82" s="200">
        <f t="shared" si="2"/>
        <v>97.5445730372224</v>
      </c>
      <c r="L82" s="21"/>
    </row>
    <row r="83" spans="1:12" ht="76.5">
      <c r="A83" s="267"/>
      <c r="B83" s="209"/>
      <c r="C83" s="42" t="s">
        <v>91</v>
      </c>
      <c r="D83" s="92" t="s">
        <v>132</v>
      </c>
      <c r="E83" s="167">
        <v>1918.2</v>
      </c>
      <c r="F83" s="167">
        <v>1918.2</v>
      </c>
      <c r="G83" s="137"/>
      <c r="H83" s="167">
        <v>1871.1</v>
      </c>
      <c r="I83" s="167">
        <v>1871.1</v>
      </c>
      <c r="J83" s="149"/>
      <c r="K83" s="200">
        <f t="shared" si="2"/>
        <v>97.54457303722239</v>
      </c>
      <c r="L83" s="21"/>
    </row>
    <row r="84" spans="1:12" ht="63.75">
      <c r="A84" s="267"/>
      <c r="B84" s="84"/>
      <c r="C84" s="72" t="s">
        <v>113</v>
      </c>
      <c r="D84" s="73" t="s">
        <v>114</v>
      </c>
      <c r="E84" s="173">
        <v>160624</v>
      </c>
      <c r="F84" s="174"/>
      <c r="G84" s="173">
        <v>160624</v>
      </c>
      <c r="H84" s="173">
        <v>160624</v>
      </c>
      <c r="I84" s="176"/>
      <c r="J84" s="173">
        <v>160624</v>
      </c>
      <c r="K84" s="200">
        <f t="shared" si="2"/>
        <v>100</v>
      </c>
      <c r="L84" s="21"/>
    </row>
    <row r="85" spans="1:11" ht="38.25">
      <c r="A85" s="267"/>
      <c r="B85" s="84"/>
      <c r="C85" s="47" t="s">
        <v>96</v>
      </c>
      <c r="D85" s="48" t="s">
        <v>101</v>
      </c>
      <c r="E85" s="177">
        <v>65000</v>
      </c>
      <c r="F85" s="173"/>
      <c r="G85" s="177">
        <v>65000</v>
      </c>
      <c r="H85" s="177">
        <v>57410</v>
      </c>
      <c r="I85" s="173"/>
      <c r="J85" s="177">
        <v>57410</v>
      </c>
      <c r="K85" s="200">
        <f t="shared" si="2"/>
        <v>88.32307692307693</v>
      </c>
    </row>
    <row r="86" spans="1:11" s="17" customFormat="1" ht="12.75">
      <c r="A86" s="267"/>
      <c r="B86" s="264">
        <v>80104</v>
      </c>
      <c r="C86" s="55"/>
      <c r="D86" s="96" t="s">
        <v>33</v>
      </c>
      <c r="E86" s="183">
        <f aca="true" t="shared" si="5" ref="E86:J86">SUM(E87:E89)</f>
        <v>206599</v>
      </c>
      <c r="F86" s="183">
        <f>SUM(F87:F89)</f>
        <v>206599</v>
      </c>
      <c r="G86" s="147">
        <f t="shared" si="5"/>
        <v>0</v>
      </c>
      <c r="H86" s="183">
        <f t="shared" si="5"/>
        <v>176689.41999999998</v>
      </c>
      <c r="I86" s="183">
        <f t="shared" si="5"/>
        <v>176689.41999999998</v>
      </c>
      <c r="J86" s="147">
        <f t="shared" si="5"/>
        <v>0</v>
      </c>
      <c r="K86" s="200">
        <f t="shared" si="2"/>
        <v>85.52288249217082</v>
      </c>
    </row>
    <row r="87" spans="1:11" ht="12.75">
      <c r="A87" s="267"/>
      <c r="B87" s="265"/>
      <c r="C87" s="47" t="s">
        <v>89</v>
      </c>
      <c r="D87" s="59" t="s">
        <v>34</v>
      </c>
      <c r="E87" s="177">
        <v>200750</v>
      </c>
      <c r="F87" s="177">
        <v>200750</v>
      </c>
      <c r="G87" s="137"/>
      <c r="H87" s="177">
        <v>172044.5</v>
      </c>
      <c r="I87" s="177">
        <v>172044.5</v>
      </c>
      <c r="J87" s="149"/>
      <c r="K87" s="200">
        <f t="shared" si="2"/>
        <v>85.70087173100872</v>
      </c>
    </row>
    <row r="88" spans="1:11" ht="12.75">
      <c r="A88" s="38"/>
      <c r="B88" s="265"/>
      <c r="C88" s="47" t="s">
        <v>88</v>
      </c>
      <c r="D88" s="59" t="s">
        <v>30</v>
      </c>
      <c r="E88" s="158">
        <v>500</v>
      </c>
      <c r="F88" s="158">
        <v>500</v>
      </c>
      <c r="G88" s="137"/>
      <c r="H88" s="158">
        <v>35.09</v>
      </c>
      <c r="I88" s="158">
        <v>35.09</v>
      </c>
      <c r="J88" s="149"/>
      <c r="K88" s="200">
        <f t="shared" si="2"/>
        <v>7.018000000000001</v>
      </c>
    </row>
    <row r="89" spans="1:11" ht="15" customHeight="1">
      <c r="A89" s="38"/>
      <c r="B89" s="265"/>
      <c r="C89" s="42" t="s">
        <v>60</v>
      </c>
      <c r="D89" s="49" t="s">
        <v>10</v>
      </c>
      <c r="E89" s="158">
        <v>5349</v>
      </c>
      <c r="F89" s="158">
        <v>5349</v>
      </c>
      <c r="H89" s="158">
        <v>4609.83</v>
      </c>
      <c r="I89" s="158">
        <v>4609.83</v>
      </c>
      <c r="J89" s="158"/>
      <c r="K89" s="200">
        <f t="shared" si="2"/>
        <v>86.18115535614133</v>
      </c>
    </row>
    <row r="90" spans="1:11" s="17" customFormat="1" ht="12.75">
      <c r="A90" s="60"/>
      <c r="B90" s="97">
        <v>80195</v>
      </c>
      <c r="C90" s="98"/>
      <c r="D90" s="99" t="s">
        <v>40</v>
      </c>
      <c r="E90" s="162">
        <f>SUM(E91:E93)</f>
        <v>126924.13</v>
      </c>
      <c r="F90" s="162">
        <f>SUM(F91:F93)</f>
        <v>126924.13</v>
      </c>
      <c r="G90" s="147"/>
      <c r="H90" s="162">
        <f>SUM(H91:H93)</f>
        <v>126924.15000000001</v>
      </c>
      <c r="I90" s="162">
        <f>SUM(I91:I93)</f>
        <v>126924.15000000001</v>
      </c>
      <c r="J90" s="148"/>
      <c r="K90" s="200">
        <f t="shared" si="2"/>
        <v>100.00001575744501</v>
      </c>
    </row>
    <row r="91" spans="1:11" s="17" customFormat="1" ht="25.5">
      <c r="A91" s="60"/>
      <c r="B91" s="100"/>
      <c r="C91" s="42" t="s">
        <v>106</v>
      </c>
      <c r="D91" s="92" t="s">
        <v>119</v>
      </c>
      <c r="E91" s="158">
        <v>30600</v>
      </c>
      <c r="F91" s="158">
        <v>30600</v>
      </c>
      <c r="G91" s="137"/>
      <c r="H91" s="158">
        <v>30600</v>
      </c>
      <c r="I91" s="158">
        <v>30600</v>
      </c>
      <c r="J91" s="149"/>
      <c r="K91" s="200">
        <f t="shared" si="2"/>
        <v>100</v>
      </c>
    </row>
    <row r="92" spans="1:11" s="17" customFormat="1" ht="25.5">
      <c r="A92" s="60"/>
      <c r="B92" s="100"/>
      <c r="C92" s="42" t="s">
        <v>91</v>
      </c>
      <c r="D92" s="92" t="s">
        <v>119</v>
      </c>
      <c r="E92" s="158">
        <v>11007.64</v>
      </c>
      <c r="F92" s="158">
        <v>11007.64</v>
      </c>
      <c r="G92" s="137"/>
      <c r="H92" s="158">
        <v>11007.66</v>
      </c>
      <c r="I92" s="158">
        <v>11007.66</v>
      </c>
      <c r="J92" s="149"/>
      <c r="K92" s="200">
        <f t="shared" si="2"/>
        <v>100.00018169198847</v>
      </c>
    </row>
    <row r="93" spans="1:11" ht="26.25" customHeight="1">
      <c r="A93" s="38"/>
      <c r="B93" s="84"/>
      <c r="C93" s="42" t="s">
        <v>95</v>
      </c>
      <c r="D93" s="48" t="s">
        <v>74</v>
      </c>
      <c r="E93" s="158">
        <v>85316.49</v>
      </c>
      <c r="F93" s="158">
        <v>85316.49</v>
      </c>
      <c r="G93" s="137"/>
      <c r="H93" s="158">
        <v>85316.49</v>
      </c>
      <c r="I93" s="158">
        <v>85316.49</v>
      </c>
      <c r="J93" s="149"/>
      <c r="K93" s="200">
        <f t="shared" si="2"/>
        <v>100</v>
      </c>
    </row>
    <row r="94" spans="1:11" s="7" customFormat="1" ht="12.75">
      <c r="A94" s="266">
        <v>852</v>
      </c>
      <c r="B94" s="93"/>
      <c r="C94" s="36"/>
      <c r="D94" s="52" t="s">
        <v>35</v>
      </c>
      <c r="E94" s="181">
        <f>SUM(E95,E99,E102,E104,E108,E111,E115,)</f>
        <v>2082668</v>
      </c>
      <c r="F94" s="181">
        <f>SUM(F95,F99,F102,F104,F108,F111,F115)</f>
        <v>2082668</v>
      </c>
      <c r="G94" s="135"/>
      <c r="H94" s="181">
        <f>SUM(H95,H99,H102,H104,H108,H111,H115)</f>
        <v>2077415.55</v>
      </c>
      <c r="I94" s="181">
        <f>SUM(I95,I99,I102,I104,I108,I111,I115,)</f>
        <v>2077415.55</v>
      </c>
      <c r="J94" s="150"/>
      <c r="K94" s="200">
        <f t="shared" si="2"/>
        <v>99.74780185800137</v>
      </c>
    </row>
    <row r="95" spans="1:11" s="17" customFormat="1" ht="38.25">
      <c r="A95" s="267"/>
      <c r="B95" s="54">
        <v>85212</v>
      </c>
      <c r="C95" s="89"/>
      <c r="D95" s="67" t="s">
        <v>36</v>
      </c>
      <c r="E95" s="162">
        <f>SUM(E96:E98)</f>
        <v>1689873</v>
      </c>
      <c r="F95" s="162">
        <f>SUM(F96:F98)</f>
        <v>1689873</v>
      </c>
      <c r="G95" s="147"/>
      <c r="H95" s="162">
        <f>SUM(H96:H98)</f>
        <v>1693732.3800000001</v>
      </c>
      <c r="I95" s="162">
        <f>SUM(I96:I98)</f>
        <v>1693732.3800000001</v>
      </c>
      <c r="J95" s="148"/>
      <c r="K95" s="200">
        <f t="shared" si="2"/>
        <v>100.22838284297104</v>
      </c>
    </row>
    <row r="96" spans="1:11" ht="12.75">
      <c r="A96" s="267"/>
      <c r="B96" s="101"/>
      <c r="C96" s="102" t="s">
        <v>75</v>
      </c>
      <c r="D96" s="103" t="s">
        <v>10</v>
      </c>
      <c r="E96" s="158">
        <v>0</v>
      </c>
      <c r="F96" s="158">
        <v>0</v>
      </c>
      <c r="G96" s="137"/>
      <c r="H96" s="158">
        <v>17.6</v>
      </c>
      <c r="I96" s="158">
        <v>17.6</v>
      </c>
      <c r="J96" s="149"/>
      <c r="K96" s="200" t="s">
        <v>126</v>
      </c>
    </row>
    <row r="97" spans="1:11" ht="53.25" customHeight="1">
      <c r="A97" s="267"/>
      <c r="B97" s="101"/>
      <c r="C97" s="102">
        <v>2010</v>
      </c>
      <c r="D97" s="103" t="s">
        <v>7</v>
      </c>
      <c r="E97" s="158">
        <v>1681873</v>
      </c>
      <c r="F97" s="158">
        <v>1681873</v>
      </c>
      <c r="G97" s="144"/>
      <c r="H97" s="158">
        <v>1681872.59</v>
      </c>
      <c r="I97" s="158">
        <v>1681872.59</v>
      </c>
      <c r="J97" s="159"/>
      <c r="K97" s="200">
        <f t="shared" si="2"/>
        <v>99.9999756224162</v>
      </c>
    </row>
    <row r="98" spans="1:11" ht="51">
      <c r="A98" s="267"/>
      <c r="B98" s="101"/>
      <c r="C98" s="102" t="s">
        <v>110</v>
      </c>
      <c r="D98" s="103" t="s">
        <v>111</v>
      </c>
      <c r="E98" s="136">
        <v>8000</v>
      </c>
      <c r="F98" s="136">
        <v>8000</v>
      </c>
      <c r="G98" s="160"/>
      <c r="H98" s="136">
        <v>11842.19</v>
      </c>
      <c r="I98" s="136">
        <v>11842.19</v>
      </c>
      <c r="J98" s="186"/>
      <c r="K98" s="200">
        <f t="shared" si="2"/>
        <v>148.027375</v>
      </c>
    </row>
    <row r="99" spans="1:11" s="17" customFormat="1" ht="54" customHeight="1">
      <c r="A99" s="267"/>
      <c r="B99" s="294">
        <v>85213</v>
      </c>
      <c r="C99" s="55"/>
      <c r="D99" s="64" t="s">
        <v>37</v>
      </c>
      <c r="E99" s="146">
        <f>SUM(E100:E101)</f>
        <v>17098</v>
      </c>
      <c r="F99" s="146">
        <f>SUM(F100:F101)</f>
        <v>17098</v>
      </c>
      <c r="G99" s="171"/>
      <c r="H99" s="146">
        <f>SUM(H100:H101)</f>
        <v>17098</v>
      </c>
      <c r="I99" s="146">
        <f>SUM(I100:I101)</f>
        <v>17098</v>
      </c>
      <c r="J99" s="172"/>
      <c r="K99" s="200">
        <f t="shared" si="2"/>
        <v>100</v>
      </c>
    </row>
    <row r="100" spans="1:11" ht="53.25" customHeight="1">
      <c r="A100" s="267"/>
      <c r="B100" s="295"/>
      <c r="C100" s="40">
        <v>2010</v>
      </c>
      <c r="D100" s="31" t="s">
        <v>7</v>
      </c>
      <c r="E100" s="136">
        <v>6585</v>
      </c>
      <c r="F100" s="136">
        <v>6585</v>
      </c>
      <c r="G100" s="160"/>
      <c r="H100" s="136">
        <v>6585</v>
      </c>
      <c r="I100" s="136">
        <v>6585</v>
      </c>
      <c r="J100" s="186"/>
      <c r="K100" s="200">
        <f t="shared" si="2"/>
        <v>100</v>
      </c>
    </row>
    <row r="101" spans="1:11" ht="24" customHeight="1">
      <c r="A101" s="267"/>
      <c r="B101" s="296"/>
      <c r="C101" s="40" t="s">
        <v>95</v>
      </c>
      <c r="D101" s="48" t="s">
        <v>74</v>
      </c>
      <c r="E101" s="136">
        <v>10513</v>
      </c>
      <c r="F101" s="136">
        <v>10513</v>
      </c>
      <c r="G101" s="160"/>
      <c r="H101" s="136">
        <v>10513</v>
      </c>
      <c r="I101" s="136">
        <v>10513</v>
      </c>
      <c r="J101" s="187"/>
      <c r="K101" s="200">
        <f t="shared" si="2"/>
        <v>100</v>
      </c>
    </row>
    <row r="102" spans="1:11" s="17" customFormat="1" ht="28.5" customHeight="1">
      <c r="A102" s="267"/>
      <c r="B102" s="268">
        <v>85214</v>
      </c>
      <c r="C102" s="55"/>
      <c r="D102" s="58" t="s">
        <v>68</v>
      </c>
      <c r="E102" s="146">
        <f>SUM(E103)</f>
        <v>25000</v>
      </c>
      <c r="F102" s="146">
        <f>SUM(F103)</f>
        <v>25000</v>
      </c>
      <c r="G102" s="146">
        <f>SUM(G103)</f>
        <v>0</v>
      </c>
      <c r="H102" s="146">
        <f>SUM(H103)</f>
        <v>25000</v>
      </c>
      <c r="I102" s="146">
        <f>SUM(I103)</f>
        <v>25000</v>
      </c>
      <c r="J102" s="172"/>
      <c r="K102" s="200">
        <f t="shared" si="2"/>
        <v>100</v>
      </c>
    </row>
    <row r="103" spans="1:11" ht="24.75" customHeight="1">
      <c r="A103" s="267"/>
      <c r="B103" s="270"/>
      <c r="C103" s="47">
        <v>2030</v>
      </c>
      <c r="D103" s="48" t="s">
        <v>74</v>
      </c>
      <c r="E103" s="136">
        <v>25000</v>
      </c>
      <c r="F103" s="136">
        <v>25000</v>
      </c>
      <c r="G103" s="160"/>
      <c r="H103" s="136">
        <v>25000</v>
      </c>
      <c r="I103" s="136">
        <v>25000</v>
      </c>
      <c r="J103" s="186"/>
      <c r="K103" s="200">
        <f t="shared" si="2"/>
        <v>100</v>
      </c>
    </row>
    <row r="104" spans="1:11" s="17" customFormat="1" ht="12.75">
      <c r="A104" s="267"/>
      <c r="B104" s="268">
        <v>85216</v>
      </c>
      <c r="C104" s="94"/>
      <c r="D104" s="58" t="s">
        <v>97</v>
      </c>
      <c r="E104" s="146">
        <f>SUM(E105:E107)</f>
        <v>135949</v>
      </c>
      <c r="F104" s="146">
        <f>SUM(F105:F107)</f>
        <v>135949</v>
      </c>
      <c r="G104" s="146">
        <f>SUM(G105:G107)</f>
        <v>0</v>
      </c>
      <c r="H104" s="146">
        <f>SUM(H105:H107)</f>
        <v>134539.84</v>
      </c>
      <c r="I104" s="146">
        <f>SUM(I105:I107)</f>
        <v>134539.84</v>
      </c>
      <c r="J104" s="146">
        <f>SUM(J105:J107)</f>
        <v>0</v>
      </c>
      <c r="K104" s="200">
        <f t="shared" si="2"/>
        <v>98.96346424026656</v>
      </c>
    </row>
    <row r="105" spans="1:11" ht="14.25" customHeight="1">
      <c r="A105" s="267"/>
      <c r="B105" s="270"/>
      <c r="C105" s="40" t="s">
        <v>60</v>
      </c>
      <c r="D105" s="59" t="s">
        <v>10</v>
      </c>
      <c r="E105" s="136">
        <v>170</v>
      </c>
      <c r="F105" s="136">
        <v>170</v>
      </c>
      <c r="G105" s="160"/>
      <c r="H105" s="136">
        <v>615.6</v>
      </c>
      <c r="I105" s="136">
        <v>615.6</v>
      </c>
      <c r="J105" s="186"/>
      <c r="K105" s="200">
        <f t="shared" si="2"/>
        <v>362.11764705882354</v>
      </c>
    </row>
    <row r="106" spans="1:11" ht="38.25">
      <c r="A106" s="267"/>
      <c r="B106" s="209"/>
      <c r="C106" s="47" t="s">
        <v>95</v>
      </c>
      <c r="D106" s="48" t="s">
        <v>74</v>
      </c>
      <c r="E106" s="136">
        <v>133143</v>
      </c>
      <c r="F106" s="136">
        <v>133143</v>
      </c>
      <c r="G106" s="160"/>
      <c r="H106" s="136">
        <v>133143</v>
      </c>
      <c r="I106" s="136">
        <v>133143</v>
      </c>
      <c r="J106" s="186"/>
      <c r="K106" s="200">
        <f>H106/E106*100</f>
        <v>100</v>
      </c>
    </row>
    <row r="107" spans="1:11" ht="89.25">
      <c r="A107" s="267"/>
      <c r="B107" s="209"/>
      <c r="C107" s="47" t="s">
        <v>131</v>
      </c>
      <c r="D107" s="48" t="s">
        <v>142</v>
      </c>
      <c r="E107" s="136">
        <v>2636</v>
      </c>
      <c r="F107" s="136">
        <v>2636</v>
      </c>
      <c r="G107" s="160"/>
      <c r="H107" s="136">
        <v>781.24</v>
      </c>
      <c r="I107" s="136">
        <v>781.24</v>
      </c>
      <c r="J107" s="186"/>
      <c r="K107" s="200">
        <f>H107/E107*100</f>
        <v>29.63732928679818</v>
      </c>
    </row>
    <row r="108" spans="1:11" s="17" customFormat="1" ht="12.75">
      <c r="A108" s="267"/>
      <c r="B108" s="268">
        <v>85219</v>
      </c>
      <c r="C108" s="55"/>
      <c r="D108" s="96" t="s">
        <v>38</v>
      </c>
      <c r="E108" s="146">
        <f>SUM(E109:E110)</f>
        <v>100440</v>
      </c>
      <c r="F108" s="146">
        <f>SUM(F109:F110)</f>
        <v>100440</v>
      </c>
      <c r="G108" s="171"/>
      <c r="H108" s="146">
        <f>SUM(H109:H110)</f>
        <v>97854.17</v>
      </c>
      <c r="I108" s="146">
        <f>SUM(I109:I110)</f>
        <v>97854.17</v>
      </c>
      <c r="J108" s="172"/>
      <c r="K108" s="200">
        <f t="shared" si="2"/>
        <v>97.42549780963759</v>
      </c>
    </row>
    <row r="109" spans="1:11" ht="12.75">
      <c r="A109" s="267"/>
      <c r="B109" s="269"/>
      <c r="C109" s="40" t="s">
        <v>60</v>
      </c>
      <c r="D109" s="59" t="s">
        <v>10</v>
      </c>
      <c r="E109" s="136">
        <v>3000</v>
      </c>
      <c r="F109" s="136">
        <v>3000</v>
      </c>
      <c r="G109" s="160"/>
      <c r="H109" s="136">
        <v>454.17</v>
      </c>
      <c r="I109" s="136">
        <v>454.17</v>
      </c>
      <c r="J109" s="186"/>
      <c r="K109" s="200">
        <f t="shared" si="2"/>
        <v>15.139</v>
      </c>
    </row>
    <row r="110" spans="1:11" ht="24.75" customHeight="1">
      <c r="A110" s="267"/>
      <c r="B110" s="270"/>
      <c r="C110" s="47">
        <v>2030</v>
      </c>
      <c r="D110" s="48" t="s">
        <v>74</v>
      </c>
      <c r="E110" s="136">
        <v>97440</v>
      </c>
      <c r="F110" s="136">
        <v>97440</v>
      </c>
      <c r="G110" s="160"/>
      <c r="H110" s="136">
        <v>97400</v>
      </c>
      <c r="I110" s="136">
        <v>97400</v>
      </c>
      <c r="J110" s="186"/>
      <c r="K110" s="200">
        <f t="shared" si="2"/>
        <v>99.95894909688013</v>
      </c>
    </row>
    <row r="111" spans="1:11" s="17" customFormat="1" ht="25.5">
      <c r="A111" s="267"/>
      <c r="B111" s="268">
        <v>85228</v>
      </c>
      <c r="C111" s="55"/>
      <c r="D111" s="58" t="s">
        <v>39</v>
      </c>
      <c r="E111" s="146">
        <f>SUM(E112:E114)</f>
        <v>25608</v>
      </c>
      <c r="F111" s="146">
        <f>SUM(F112:F114)</f>
        <v>25608</v>
      </c>
      <c r="G111" s="146">
        <f>SUM(G112:G114)</f>
        <v>0</v>
      </c>
      <c r="H111" s="146">
        <f>SUM(H112:H114)</f>
        <v>20491.16</v>
      </c>
      <c r="I111" s="146">
        <f>SUM(I112:I114)</f>
        <v>20491.16</v>
      </c>
      <c r="J111" s="172"/>
      <c r="K111" s="200">
        <f t="shared" si="2"/>
        <v>80.01858794126835</v>
      </c>
    </row>
    <row r="112" spans="1:11" ht="12.75">
      <c r="A112" s="267"/>
      <c r="B112" s="269"/>
      <c r="C112" s="47" t="s">
        <v>89</v>
      </c>
      <c r="D112" s="59" t="s">
        <v>34</v>
      </c>
      <c r="E112" s="136">
        <v>9608</v>
      </c>
      <c r="F112" s="136">
        <v>9608</v>
      </c>
      <c r="H112" s="160">
        <v>3816.8</v>
      </c>
      <c r="I112" s="136">
        <v>3816.8</v>
      </c>
      <c r="J112" s="186"/>
      <c r="K112" s="200">
        <f>I112/E112*100</f>
        <v>39.725228975853454</v>
      </c>
    </row>
    <row r="113" spans="1:11" ht="51.75" customHeight="1">
      <c r="A113" s="267"/>
      <c r="B113" s="270"/>
      <c r="C113" s="47">
        <v>2010</v>
      </c>
      <c r="D113" s="31" t="s">
        <v>7</v>
      </c>
      <c r="E113" s="136">
        <v>16000</v>
      </c>
      <c r="F113" s="136">
        <v>16000</v>
      </c>
      <c r="G113" s="160"/>
      <c r="H113" s="136">
        <v>16000</v>
      </c>
      <c r="I113" s="136">
        <v>16000</v>
      </c>
      <c r="J113" s="186"/>
      <c r="K113" s="200">
        <f t="shared" si="2"/>
        <v>100</v>
      </c>
    </row>
    <row r="114" spans="1:11" ht="89.25">
      <c r="A114" s="267"/>
      <c r="B114" s="209"/>
      <c r="C114" s="47" t="s">
        <v>131</v>
      </c>
      <c r="D114" s="48" t="s">
        <v>142</v>
      </c>
      <c r="E114" s="136"/>
      <c r="F114" s="136"/>
      <c r="G114" s="160"/>
      <c r="H114" s="136">
        <v>674.36</v>
      </c>
      <c r="I114" s="136">
        <v>674.36</v>
      </c>
      <c r="J114" s="186"/>
      <c r="K114" s="200"/>
    </row>
    <row r="115" spans="1:11" s="17" customFormat="1" ht="12.75">
      <c r="A115" s="267"/>
      <c r="B115" s="268">
        <v>85295</v>
      </c>
      <c r="C115" s="55"/>
      <c r="D115" s="96" t="s">
        <v>40</v>
      </c>
      <c r="E115" s="146">
        <f>SUM(E116:E117)</f>
        <v>88700</v>
      </c>
      <c r="F115" s="146">
        <f>SUM(F116:F117)</f>
        <v>88700</v>
      </c>
      <c r="G115" s="171"/>
      <c r="H115" s="146">
        <f>SUM(H116:H117)</f>
        <v>88700</v>
      </c>
      <c r="I115" s="146">
        <f>SUM(I116:I117)</f>
        <v>88700</v>
      </c>
      <c r="J115" s="172"/>
      <c r="K115" s="200">
        <f t="shared" si="2"/>
        <v>100</v>
      </c>
    </row>
    <row r="116" spans="1:11" s="17" customFormat="1" ht="57" customHeight="1">
      <c r="A116" s="267"/>
      <c r="B116" s="269"/>
      <c r="C116" s="47">
        <v>2010</v>
      </c>
      <c r="D116" s="31" t="s">
        <v>7</v>
      </c>
      <c r="E116" s="138">
        <v>32700</v>
      </c>
      <c r="F116" s="138">
        <v>32700</v>
      </c>
      <c r="G116" s="184"/>
      <c r="H116" s="138">
        <v>32700</v>
      </c>
      <c r="I116" s="138">
        <v>32700</v>
      </c>
      <c r="J116" s="161"/>
      <c r="K116" s="200">
        <f t="shared" si="2"/>
        <v>100</v>
      </c>
    </row>
    <row r="117" spans="1:11" ht="42" customHeight="1">
      <c r="A117" s="285"/>
      <c r="B117" s="270"/>
      <c r="C117" s="42">
        <v>2030</v>
      </c>
      <c r="D117" s="92" t="s">
        <v>74</v>
      </c>
      <c r="E117" s="138">
        <v>56000</v>
      </c>
      <c r="F117" s="138">
        <v>56000</v>
      </c>
      <c r="G117" s="184"/>
      <c r="H117" s="138">
        <v>56000</v>
      </c>
      <c r="I117" s="138">
        <v>56000</v>
      </c>
      <c r="J117" s="161"/>
      <c r="K117" s="200">
        <f t="shared" si="2"/>
        <v>100</v>
      </c>
    </row>
    <row r="118" spans="1:11" s="7" customFormat="1" ht="14.25" customHeight="1">
      <c r="A118" s="266">
        <v>853</v>
      </c>
      <c r="B118" s="61"/>
      <c r="C118" s="104"/>
      <c r="D118" s="62" t="s">
        <v>105</v>
      </c>
      <c r="E118" s="134">
        <f>SUM(E119)</f>
        <v>72350.01000000001</v>
      </c>
      <c r="F118" s="134">
        <f>SUM(F119)</f>
        <v>72350.01000000001</v>
      </c>
      <c r="G118" s="188"/>
      <c r="H118" s="134">
        <f>SUM(H119)</f>
        <v>70739.03000000001</v>
      </c>
      <c r="I118" s="134">
        <f>SUM(I119)</f>
        <v>70739.03000000001</v>
      </c>
      <c r="J118" s="189"/>
      <c r="K118" s="200">
        <f t="shared" si="2"/>
        <v>97.77335207002736</v>
      </c>
    </row>
    <row r="119" spans="1:11" s="17" customFormat="1" ht="16.5" customHeight="1">
      <c r="A119" s="267"/>
      <c r="B119" s="63">
        <v>85395</v>
      </c>
      <c r="C119" s="94"/>
      <c r="D119" s="58" t="s">
        <v>40</v>
      </c>
      <c r="E119" s="146">
        <f>SUM(E120:E121)</f>
        <v>72350.01000000001</v>
      </c>
      <c r="F119" s="146">
        <f>SUM(F120:F121)</f>
        <v>72350.01000000001</v>
      </c>
      <c r="G119" s="171"/>
      <c r="H119" s="146">
        <f>SUM(H120:H121)</f>
        <v>70739.03000000001</v>
      </c>
      <c r="I119" s="146">
        <f>SUM(I120:I121)</f>
        <v>70739.03000000001</v>
      </c>
      <c r="J119" s="172"/>
      <c r="K119" s="200">
        <f t="shared" si="2"/>
        <v>97.77335207002736</v>
      </c>
    </row>
    <row r="120" spans="1:11" ht="76.5">
      <c r="A120" s="267"/>
      <c r="B120" s="41"/>
      <c r="C120" s="47" t="s">
        <v>106</v>
      </c>
      <c r="D120" s="92" t="s">
        <v>139</v>
      </c>
      <c r="E120" s="136">
        <v>68712.3</v>
      </c>
      <c r="F120" s="136">
        <v>68712.3</v>
      </c>
      <c r="G120" s="160"/>
      <c r="H120" s="136">
        <v>67182.32</v>
      </c>
      <c r="I120" s="136">
        <v>67182.32</v>
      </c>
      <c r="J120" s="186"/>
      <c r="K120" s="200">
        <f t="shared" si="2"/>
        <v>97.77335353350128</v>
      </c>
    </row>
    <row r="121" spans="1:11" ht="76.5">
      <c r="A121" s="267"/>
      <c r="B121" s="41"/>
      <c r="C121" s="47" t="s">
        <v>91</v>
      </c>
      <c r="D121" s="92" t="s">
        <v>139</v>
      </c>
      <c r="E121" s="136">
        <v>3637.71</v>
      </c>
      <c r="F121" s="136">
        <v>3637.71</v>
      </c>
      <c r="G121" s="160"/>
      <c r="H121" s="136">
        <v>3556.71</v>
      </c>
      <c r="I121" s="136">
        <v>3556.71</v>
      </c>
      <c r="J121" s="186"/>
      <c r="K121" s="200">
        <f t="shared" si="2"/>
        <v>97.77332442663104</v>
      </c>
    </row>
    <row r="122" spans="1:11" s="7" customFormat="1" ht="12.75">
      <c r="A122" s="266">
        <v>854</v>
      </c>
      <c r="B122" s="105"/>
      <c r="C122" s="106"/>
      <c r="D122" s="107" t="s">
        <v>41</v>
      </c>
      <c r="E122" s="190">
        <f>SUM(E123,E125)</f>
        <v>214512</v>
      </c>
      <c r="F122" s="190">
        <f>SUM(F123,F125)</f>
        <v>214512</v>
      </c>
      <c r="G122" s="191"/>
      <c r="H122" s="190">
        <f>SUM(H123,H125)</f>
        <v>180252.71</v>
      </c>
      <c r="I122" s="190">
        <f>SUM(I123,I125)</f>
        <v>180252.71</v>
      </c>
      <c r="J122" s="192"/>
      <c r="K122" s="200">
        <f t="shared" si="2"/>
        <v>84.0291965018274</v>
      </c>
    </row>
    <row r="123" spans="1:11" s="17" customFormat="1" ht="12.75">
      <c r="A123" s="267"/>
      <c r="B123" s="286">
        <v>85401</v>
      </c>
      <c r="C123" s="94"/>
      <c r="D123" s="96" t="s">
        <v>42</v>
      </c>
      <c r="E123" s="183">
        <v>145000</v>
      </c>
      <c r="F123" s="183">
        <v>145000</v>
      </c>
      <c r="G123" s="147"/>
      <c r="H123" s="183">
        <f>SUM(H124)</f>
        <v>115901</v>
      </c>
      <c r="I123" s="183">
        <f>SUM(I124)</f>
        <v>115901</v>
      </c>
      <c r="J123" s="148"/>
      <c r="K123" s="200">
        <f t="shared" si="2"/>
        <v>79.93172413793104</v>
      </c>
    </row>
    <row r="124" spans="1:11" ht="12.75">
      <c r="A124" s="267"/>
      <c r="B124" s="287"/>
      <c r="C124" s="47" t="s">
        <v>89</v>
      </c>
      <c r="D124" s="59" t="s">
        <v>34</v>
      </c>
      <c r="E124" s="177">
        <v>145000</v>
      </c>
      <c r="F124" s="177">
        <v>145000</v>
      </c>
      <c r="G124" s="137"/>
      <c r="H124" s="177">
        <v>115901</v>
      </c>
      <c r="I124" s="177">
        <v>115901</v>
      </c>
      <c r="J124" s="149"/>
      <c r="K124" s="200">
        <f t="shared" si="2"/>
        <v>79.93172413793104</v>
      </c>
    </row>
    <row r="125" spans="1:11" s="17" customFormat="1" ht="12.75">
      <c r="A125" s="60"/>
      <c r="B125" s="286">
        <v>85415</v>
      </c>
      <c r="C125" s="94"/>
      <c r="D125" s="96" t="s">
        <v>57</v>
      </c>
      <c r="E125" s="162">
        <f>SUM(E126)</f>
        <v>69512</v>
      </c>
      <c r="F125" s="147">
        <f>SUM(F126)</f>
        <v>69512</v>
      </c>
      <c r="G125" s="147"/>
      <c r="H125" s="162">
        <f>SUM(H126)</f>
        <v>64351.71</v>
      </c>
      <c r="I125" s="162">
        <f>SUM(I126)</f>
        <v>64351.71</v>
      </c>
      <c r="J125" s="148"/>
      <c r="K125" s="200">
        <f t="shared" si="2"/>
        <v>92.57640407411671</v>
      </c>
    </row>
    <row r="126" spans="1:11" ht="38.25">
      <c r="A126" s="38"/>
      <c r="B126" s="287"/>
      <c r="C126" s="47">
        <v>2030</v>
      </c>
      <c r="D126" s="92" t="s">
        <v>74</v>
      </c>
      <c r="E126" s="158">
        <v>69512</v>
      </c>
      <c r="F126" s="137">
        <v>69512</v>
      </c>
      <c r="G126" s="137"/>
      <c r="H126" s="158">
        <v>64351.71</v>
      </c>
      <c r="I126" s="158">
        <v>64351.71</v>
      </c>
      <c r="J126" s="149"/>
      <c r="K126" s="200">
        <f t="shared" si="2"/>
        <v>92.57640407411671</v>
      </c>
    </row>
    <row r="127" spans="1:11" s="10" customFormat="1" ht="25.5">
      <c r="A127" s="288">
        <v>900</v>
      </c>
      <c r="B127" s="108"/>
      <c r="C127" s="36"/>
      <c r="D127" s="62" t="s">
        <v>43</v>
      </c>
      <c r="E127" s="156">
        <f>SUM(E128,E132,E134,E136,E138,)</f>
        <v>571411.1</v>
      </c>
      <c r="F127" s="156">
        <f>SUM(F128,F132,F134,F136,F138,)</f>
        <v>571411.1</v>
      </c>
      <c r="G127" s="135"/>
      <c r="H127" s="156">
        <f>SUM(H128,H132,H134,H136,H138,)</f>
        <v>527924.37</v>
      </c>
      <c r="I127" s="156">
        <f>SUM(I128,I132,I134,I136,I138)</f>
        <v>527924.37</v>
      </c>
      <c r="J127" s="135"/>
      <c r="K127" s="200">
        <f t="shared" si="2"/>
        <v>92.38958956170084</v>
      </c>
    </row>
    <row r="128" spans="1:11" s="17" customFormat="1" ht="12.75">
      <c r="A128" s="289"/>
      <c r="B128" s="283">
        <v>90001</v>
      </c>
      <c r="C128" s="55"/>
      <c r="D128" s="96" t="s">
        <v>44</v>
      </c>
      <c r="E128" s="183">
        <f>SUM(E129:E131)</f>
        <v>481100</v>
      </c>
      <c r="F128" s="183">
        <f>SUM(F129:F131)</f>
        <v>481100</v>
      </c>
      <c r="G128" s="147"/>
      <c r="H128" s="183">
        <f>SUM(H129:H131)</f>
        <v>444678.3</v>
      </c>
      <c r="I128" s="183">
        <f>SUM(I129:I131)</f>
        <v>444678.3</v>
      </c>
      <c r="J128" s="147"/>
      <c r="K128" s="200">
        <f t="shared" si="2"/>
        <v>92.42949490750364</v>
      </c>
    </row>
    <row r="129" spans="1:11" ht="12.75">
      <c r="A129" s="289"/>
      <c r="B129" s="284"/>
      <c r="C129" s="47" t="s">
        <v>89</v>
      </c>
      <c r="D129" s="59" t="s">
        <v>34</v>
      </c>
      <c r="E129" s="177">
        <v>480000</v>
      </c>
      <c r="F129" s="177">
        <v>480000</v>
      </c>
      <c r="G129" s="137"/>
      <c r="H129" s="177">
        <v>443817</v>
      </c>
      <c r="I129" s="177">
        <v>443817</v>
      </c>
      <c r="J129" s="149"/>
      <c r="K129" s="200">
        <f t="shared" si="2"/>
        <v>92.461875</v>
      </c>
    </row>
    <row r="130" spans="1:11" ht="25.5">
      <c r="A130" s="289"/>
      <c r="B130" s="284"/>
      <c r="C130" s="42" t="s">
        <v>72</v>
      </c>
      <c r="D130" s="48" t="s">
        <v>17</v>
      </c>
      <c r="E130" s="158">
        <v>1000</v>
      </c>
      <c r="F130" s="158">
        <v>1000</v>
      </c>
      <c r="G130" s="144"/>
      <c r="H130" s="158">
        <v>819.3</v>
      </c>
      <c r="I130" s="158">
        <v>819.3</v>
      </c>
      <c r="J130" s="149"/>
      <c r="K130" s="200">
        <f t="shared" si="2"/>
        <v>81.92999999999999</v>
      </c>
    </row>
    <row r="131" spans="1:11" ht="12.75">
      <c r="A131" s="289"/>
      <c r="B131" s="284"/>
      <c r="C131" s="42" t="s">
        <v>60</v>
      </c>
      <c r="D131" s="49" t="s">
        <v>107</v>
      </c>
      <c r="E131" s="158">
        <v>100</v>
      </c>
      <c r="F131" s="158">
        <v>100</v>
      </c>
      <c r="G131" s="144"/>
      <c r="H131" s="158">
        <v>42</v>
      </c>
      <c r="I131" s="158">
        <v>42</v>
      </c>
      <c r="J131" s="137"/>
      <c r="K131" s="200">
        <f t="shared" si="2"/>
        <v>42</v>
      </c>
    </row>
    <row r="132" spans="1:11" s="17" customFormat="1" ht="12.75">
      <c r="A132" s="289"/>
      <c r="B132" s="281">
        <v>90002</v>
      </c>
      <c r="C132" s="109"/>
      <c r="D132" s="110" t="s">
        <v>48</v>
      </c>
      <c r="E132" s="193">
        <f>SUM(E133)</f>
        <v>50000</v>
      </c>
      <c r="F132" s="193">
        <f>SUM(F133)</f>
        <v>50000</v>
      </c>
      <c r="G132" s="193">
        <f>SUM(G133)</f>
        <v>0</v>
      </c>
      <c r="H132" s="193">
        <f>SUM(H133)</f>
        <v>48583.8</v>
      </c>
      <c r="I132" s="193">
        <f>SUM(I133)</f>
        <v>48583.8</v>
      </c>
      <c r="J132" s="148"/>
      <c r="K132" s="200">
        <f t="shared" si="2"/>
        <v>97.16760000000001</v>
      </c>
    </row>
    <row r="133" spans="1:11" ht="12.75">
      <c r="A133" s="289"/>
      <c r="B133" s="282"/>
      <c r="C133" s="111" t="s">
        <v>89</v>
      </c>
      <c r="D133" s="112" t="s">
        <v>34</v>
      </c>
      <c r="E133" s="167">
        <v>50000</v>
      </c>
      <c r="F133" s="167">
        <v>50000</v>
      </c>
      <c r="G133" s="137"/>
      <c r="H133" s="167">
        <v>48583.8</v>
      </c>
      <c r="I133" s="167">
        <v>48583.8</v>
      </c>
      <c r="J133" s="149"/>
      <c r="K133" s="200">
        <f t="shared" si="2"/>
        <v>97.16760000000001</v>
      </c>
    </row>
    <row r="134" spans="1:11" s="17" customFormat="1" ht="38.25">
      <c r="A134" s="289"/>
      <c r="B134" s="113">
        <v>90019</v>
      </c>
      <c r="C134" s="114"/>
      <c r="D134" s="115" t="s">
        <v>108</v>
      </c>
      <c r="E134" s="193">
        <f>SUM(E135)</f>
        <v>31932</v>
      </c>
      <c r="F134" s="193">
        <f>SUM(F135)</f>
        <v>31932</v>
      </c>
      <c r="G134" s="193">
        <f>SUM(G135)</f>
        <v>0</v>
      </c>
      <c r="H134" s="193">
        <f>SUM(H135)</f>
        <v>26530.9</v>
      </c>
      <c r="I134" s="193">
        <f>SUM(I135)</f>
        <v>26530.9</v>
      </c>
      <c r="J134" s="148"/>
      <c r="K134" s="200">
        <f t="shared" si="2"/>
        <v>83.0856194413128</v>
      </c>
    </row>
    <row r="135" spans="1:11" ht="12.75">
      <c r="A135" s="289"/>
      <c r="B135" s="116"/>
      <c r="C135" s="117" t="s">
        <v>60</v>
      </c>
      <c r="D135" s="118" t="s">
        <v>10</v>
      </c>
      <c r="E135" s="194">
        <v>31932</v>
      </c>
      <c r="F135" s="194">
        <v>31932</v>
      </c>
      <c r="G135" s="137"/>
      <c r="H135" s="167">
        <v>26530.9</v>
      </c>
      <c r="I135" s="167">
        <v>26530.9</v>
      </c>
      <c r="J135" s="149"/>
      <c r="K135" s="200">
        <f t="shared" si="2"/>
        <v>83.0856194413128</v>
      </c>
    </row>
    <row r="136" spans="1:11" s="17" customFormat="1" ht="38.25" customHeight="1">
      <c r="A136" s="289"/>
      <c r="B136" s="293">
        <v>90020</v>
      </c>
      <c r="C136" s="119"/>
      <c r="D136" s="120" t="s">
        <v>102</v>
      </c>
      <c r="E136" s="195">
        <f>SUM(E137)</f>
        <v>1000</v>
      </c>
      <c r="F136" s="195">
        <f>SUM(F137)</f>
        <v>1000</v>
      </c>
      <c r="G136" s="195">
        <f>SUM(G137)</f>
        <v>0</v>
      </c>
      <c r="H136" s="195">
        <f>SUM(H137)</f>
        <v>752.27</v>
      </c>
      <c r="I136" s="195">
        <f>SUM(I137)</f>
        <v>752.27</v>
      </c>
      <c r="J136" s="148"/>
      <c r="K136" s="200">
        <f t="shared" si="2"/>
        <v>75.227</v>
      </c>
    </row>
    <row r="137" spans="1:11" ht="12.75">
      <c r="A137" s="289"/>
      <c r="B137" s="291"/>
      <c r="C137" s="121" t="s">
        <v>98</v>
      </c>
      <c r="D137" s="122" t="s">
        <v>99</v>
      </c>
      <c r="E137" s="196">
        <v>1000</v>
      </c>
      <c r="F137" s="196">
        <v>1000</v>
      </c>
      <c r="G137" s="137"/>
      <c r="H137" s="167">
        <v>752.27</v>
      </c>
      <c r="I137" s="167">
        <v>752.27</v>
      </c>
      <c r="J137" s="149"/>
      <c r="K137" s="200">
        <f t="shared" si="2"/>
        <v>75.227</v>
      </c>
    </row>
    <row r="138" spans="1:11" ht="12.75">
      <c r="A138" s="289"/>
      <c r="B138" s="281">
        <v>90095</v>
      </c>
      <c r="C138" s="123"/>
      <c r="D138" s="124" t="s">
        <v>121</v>
      </c>
      <c r="E138" s="197">
        <f>SUM(E139)</f>
        <v>7379.1</v>
      </c>
      <c r="F138" s="197">
        <f>SUM(F139)</f>
        <v>7379.1</v>
      </c>
      <c r="G138" s="197">
        <f>SUM(G139)</f>
        <v>0</v>
      </c>
      <c r="H138" s="197">
        <f>SUM(H139)</f>
        <v>7379.1</v>
      </c>
      <c r="I138" s="197">
        <f>SUM(I139)</f>
        <v>7379.1</v>
      </c>
      <c r="J138" s="148"/>
      <c r="K138" s="200">
        <f t="shared" si="2"/>
        <v>100</v>
      </c>
    </row>
    <row r="139" spans="1:11" ht="63.75">
      <c r="A139" s="290"/>
      <c r="B139" s="291"/>
      <c r="C139" s="125" t="s">
        <v>122</v>
      </c>
      <c r="D139" s="31" t="s">
        <v>112</v>
      </c>
      <c r="E139" s="198">
        <v>7379.1</v>
      </c>
      <c r="F139" s="198">
        <v>7379.1</v>
      </c>
      <c r="G139" s="137"/>
      <c r="H139" s="198">
        <v>7379.1</v>
      </c>
      <c r="I139" s="198">
        <v>7379.1</v>
      </c>
      <c r="J139" s="149"/>
      <c r="K139" s="200">
        <f t="shared" si="2"/>
        <v>100</v>
      </c>
    </row>
    <row r="140" spans="1:11" s="7" customFormat="1" ht="12.75">
      <c r="A140" s="279">
        <v>926</v>
      </c>
      <c r="B140" s="126"/>
      <c r="C140" s="127"/>
      <c r="D140" s="128" t="s">
        <v>109</v>
      </c>
      <c r="E140" s="199">
        <f>SUM(E141)</f>
        <v>167997</v>
      </c>
      <c r="F140" s="199">
        <f>SUM(F141)</f>
        <v>0</v>
      </c>
      <c r="G140" s="199">
        <f>SUM(G141)</f>
        <v>167997</v>
      </c>
      <c r="H140" s="199">
        <f>SUM(H141)</f>
        <v>0</v>
      </c>
      <c r="I140" s="199">
        <f>SUM(I141)</f>
        <v>0</v>
      </c>
      <c r="J140" s="150"/>
      <c r="K140" s="200">
        <f t="shared" si="2"/>
        <v>0</v>
      </c>
    </row>
    <row r="141" spans="1:11" s="17" customFormat="1" ht="12.75">
      <c r="A141" s="280"/>
      <c r="B141" s="281">
        <v>92601</v>
      </c>
      <c r="C141" s="123"/>
      <c r="D141" s="17" t="s">
        <v>141</v>
      </c>
      <c r="E141" s="197">
        <f>SUM(E142)</f>
        <v>167997</v>
      </c>
      <c r="F141" s="197">
        <f>SUM(F142)</f>
        <v>0</v>
      </c>
      <c r="G141" s="197">
        <f>SUM(G142)</f>
        <v>167997</v>
      </c>
      <c r="H141" s="197">
        <f>SUM(H142)</f>
        <v>0</v>
      </c>
      <c r="I141" s="197">
        <v>0</v>
      </c>
      <c r="J141" s="148"/>
      <c r="K141" s="200">
        <f>H141/E141*100</f>
        <v>0</v>
      </c>
    </row>
    <row r="142" spans="1:11" ht="66" customHeight="1">
      <c r="A142" s="280"/>
      <c r="B142" s="282"/>
      <c r="C142" s="125" t="s">
        <v>96</v>
      </c>
      <c r="D142" s="80" t="s">
        <v>140</v>
      </c>
      <c r="E142" s="198">
        <v>167997</v>
      </c>
      <c r="F142" s="198">
        <v>0</v>
      </c>
      <c r="G142" s="137">
        <v>167997</v>
      </c>
      <c r="H142" s="198">
        <v>0</v>
      </c>
      <c r="I142" s="198">
        <v>0</v>
      </c>
      <c r="J142" s="149"/>
      <c r="K142" s="200">
        <f>H142/E142*100</f>
        <v>0</v>
      </c>
    </row>
    <row r="143" spans="1:11" s="10" customFormat="1" ht="22.5" customHeight="1">
      <c r="A143" s="226"/>
      <c r="B143" s="227"/>
      <c r="C143" s="228"/>
      <c r="D143" s="229" t="s">
        <v>45</v>
      </c>
      <c r="E143" s="130">
        <f>SUM(E140,E127,E122,E94,E118,E78,E69,E42,E37,E34,E24,E21,E14,E10,E7)</f>
        <v>15922049.130000003</v>
      </c>
      <c r="F143" s="130">
        <f>SUM(F140,F127,F122,F94,F118,F78,F69,F42,F37,F34,F24,F21,F14,F10,F7)</f>
        <v>15133685.130000003</v>
      </c>
      <c r="G143" s="130">
        <f>SUM(G140,G127,G122,G94,G118,G78,G69,G42,G37,G34,G24,G21,G14,G10,G7)</f>
        <v>788364</v>
      </c>
      <c r="H143" s="130">
        <f>SUM(H140,H127,H122,H94,H118,H78,H69,H42,H37,H34,H24,H21,H14,H10,H7)</f>
        <v>15443450.99</v>
      </c>
      <c r="I143" s="130">
        <f>SUM(I140,I127,I122,I94,I118,I78,I69,I42,I37,I34,I24,I21,I14,I10,I7)</f>
        <v>14865548.52</v>
      </c>
      <c r="J143" s="130">
        <f>SUM(J140,J127,J122,J94,J118,J78,J69,J42,J37,J34,J24,J21,J14,J10,J7)</f>
        <v>577902.46</v>
      </c>
      <c r="K143" s="203">
        <f>H143/E143*100</f>
        <v>96.99411717617278</v>
      </c>
    </row>
    <row r="148" ht="12.75">
      <c r="I148" s="216"/>
    </row>
  </sheetData>
  <sheetProtection/>
  <mergeCells count="52">
    <mergeCell ref="A78:A87"/>
    <mergeCell ref="B79:B80"/>
    <mergeCell ref="B99:B101"/>
    <mergeCell ref="B104:B105"/>
    <mergeCell ref="B115:B117"/>
    <mergeCell ref="A118:A121"/>
    <mergeCell ref="B111:B113"/>
    <mergeCell ref="B108:B110"/>
    <mergeCell ref="B102:B103"/>
    <mergeCell ref="A122:A124"/>
    <mergeCell ref="B123:B124"/>
    <mergeCell ref="A140:A142"/>
    <mergeCell ref="B141:B142"/>
    <mergeCell ref="B52:B60"/>
    <mergeCell ref="B128:B131"/>
    <mergeCell ref="A94:A117"/>
    <mergeCell ref="B125:B126"/>
    <mergeCell ref="A69:A77"/>
    <mergeCell ref="B74:B75"/>
    <mergeCell ref="B76:B77"/>
    <mergeCell ref="B86:B89"/>
    <mergeCell ref="A127:A139"/>
    <mergeCell ref="B138:B139"/>
    <mergeCell ref="A42:A68"/>
    <mergeCell ref="B132:B133"/>
    <mergeCell ref="B136:B137"/>
    <mergeCell ref="B43:B45"/>
    <mergeCell ref="B11:B13"/>
    <mergeCell ref="B32:B33"/>
    <mergeCell ref="A14:A19"/>
    <mergeCell ref="B66:B68"/>
    <mergeCell ref="B27:B31"/>
    <mergeCell ref="B46:B51"/>
    <mergeCell ref="B25:B26"/>
    <mergeCell ref="A34:A36"/>
    <mergeCell ref="A10:A13"/>
    <mergeCell ref="A39:A40"/>
    <mergeCell ref="B61:B65"/>
    <mergeCell ref="H5:H6"/>
    <mergeCell ref="I5:J5"/>
    <mergeCell ref="A2:K3"/>
    <mergeCell ref="A8:A9"/>
    <mergeCell ref="F5:G5"/>
    <mergeCell ref="H4:J4"/>
    <mergeCell ref="K4:K6"/>
    <mergeCell ref="E4:G4"/>
    <mergeCell ref="A4:A6"/>
    <mergeCell ref="B8:B9"/>
    <mergeCell ref="D4:D6"/>
    <mergeCell ref="E5:E6"/>
    <mergeCell ref="B4:B6"/>
    <mergeCell ref="C4:C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benio</cp:lastModifiedBy>
  <cp:lastPrinted>2013-03-21T08:59:22Z</cp:lastPrinted>
  <dcterms:created xsi:type="dcterms:W3CDTF">2007-10-17T06:58:27Z</dcterms:created>
  <dcterms:modified xsi:type="dcterms:W3CDTF">2014-04-22T18:41:25Z</dcterms:modified>
  <cp:category/>
  <cp:version/>
  <cp:contentType/>
  <cp:contentStatus/>
</cp:coreProperties>
</file>