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50" windowWidth="11355" windowHeight="8895"/>
  </bookViews>
  <sheets>
    <sheet name="Dochody ogółem" sheetId="1" r:id="rId1"/>
    <sheet name="Arkusz1" sheetId="2" r:id="rId2"/>
  </sheets>
  <calcPr calcId="144525"/>
</workbook>
</file>

<file path=xl/calcChain.xml><?xml version="1.0" encoding="utf-8"?>
<calcChain xmlns="http://schemas.openxmlformats.org/spreadsheetml/2006/main">
  <c r="K16" i="1" l="1"/>
  <c r="K24" i="1"/>
  <c r="K32" i="1"/>
  <c r="K31" i="1"/>
  <c r="K93" i="1"/>
  <c r="K95" i="1"/>
  <c r="K97" i="1"/>
  <c r="I13" i="1" l="1"/>
  <c r="F70" i="1"/>
  <c r="F65" i="1" s="1"/>
  <c r="E70" i="1"/>
  <c r="I70" i="1"/>
  <c r="I65" i="1" s="1"/>
  <c r="H70" i="1"/>
  <c r="H65" i="1" s="1"/>
  <c r="J142" i="1"/>
  <c r="J141" i="1"/>
  <c r="J65" i="1"/>
  <c r="G65" i="1"/>
  <c r="E65" i="1"/>
  <c r="J133" i="1"/>
  <c r="J129" i="1" s="1"/>
  <c r="I133" i="1"/>
  <c r="H133" i="1"/>
  <c r="G133" i="1"/>
  <c r="F133" i="1"/>
  <c r="E133" i="1"/>
  <c r="K135" i="1"/>
  <c r="K134" i="1"/>
  <c r="J127" i="1"/>
  <c r="I127" i="1"/>
  <c r="H127" i="1"/>
  <c r="G127" i="1"/>
  <c r="F127" i="1"/>
  <c r="E127" i="1"/>
  <c r="K128" i="1"/>
  <c r="J124" i="1"/>
  <c r="J121" i="1" s="1"/>
  <c r="I124" i="1"/>
  <c r="H124" i="1"/>
  <c r="G124" i="1"/>
  <c r="F124" i="1"/>
  <c r="F121" i="1" s="1"/>
  <c r="E124" i="1"/>
  <c r="K126" i="1"/>
  <c r="J107" i="1"/>
  <c r="I107" i="1"/>
  <c r="H107" i="1"/>
  <c r="G107" i="1"/>
  <c r="F107" i="1"/>
  <c r="E107" i="1"/>
  <c r="J94" i="1"/>
  <c r="I94" i="1"/>
  <c r="H94" i="1"/>
  <c r="G94" i="1"/>
  <c r="F94" i="1"/>
  <c r="E94" i="1"/>
  <c r="J92" i="1"/>
  <c r="I92" i="1"/>
  <c r="H92" i="1"/>
  <c r="G92" i="1"/>
  <c r="F92" i="1"/>
  <c r="E92" i="1"/>
  <c r="J81" i="1"/>
  <c r="I81" i="1"/>
  <c r="H81" i="1"/>
  <c r="G81" i="1"/>
  <c r="F81" i="1"/>
  <c r="E81" i="1"/>
  <c r="K86" i="1"/>
  <c r="K82" i="1"/>
  <c r="J79" i="1"/>
  <c r="I79" i="1"/>
  <c r="H79" i="1"/>
  <c r="G79" i="1"/>
  <c r="F79" i="1"/>
  <c r="E79" i="1"/>
  <c r="K80" i="1"/>
  <c r="K75" i="1"/>
  <c r="K56" i="1"/>
  <c r="K46" i="1"/>
  <c r="I30" i="1"/>
  <c r="H30" i="1"/>
  <c r="G30" i="1"/>
  <c r="F30" i="1"/>
  <c r="E30" i="1"/>
  <c r="K29" i="1"/>
  <c r="K28" i="1"/>
  <c r="I23" i="1"/>
  <c r="H23" i="1"/>
  <c r="G23" i="1"/>
  <c r="F23" i="1"/>
  <c r="E23" i="1"/>
  <c r="J14" i="1"/>
  <c r="I14" i="1"/>
  <c r="H14" i="1"/>
  <c r="E11" i="1"/>
  <c r="E10" i="1" s="1"/>
  <c r="F11" i="1"/>
  <c r="F10" i="1" s="1"/>
  <c r="G11" i="1"/>
  <c r="G10" i="1" s="1"/>
  <c r="H11" i="1"/>
  <c r="H10" i="1" s="1"/>
  <c r="I11" i="1"/>
  <c r="I10" i="1" s="1"/>
  <c r="J11" i="1"/>
  <c r="J10" i="1" s="1"/>
  <c r="K12" i="1"/>
  <c r="I8" i="1"/>
  <c r="I7" i="1" s="1"/>
  <c r="H8" i="1"/>
  <c r="H7" i="1" s="1"/>
  <c r="G8" i="1"/>
  <c r="G7" i="1" s="1"/>
  <c r="F8" i="1"/>
  <c r="F7" i="1" s="1"/>
  <c r="E8" i="1"/>
  <c r="E7" i="1" s="1"/>
  <c r="K79" i="1" l="1"/>
  <c r="K92" i="1"/>
  <c r="K94" i="1"/>
  <c r="G121" i="1"/>
  <c r="K127" i="1"/>
  <c r="E121" i="1"/>
  <c r="K10" i="1"/>
  <c r="K11" i="1"/>
  <c r="K132" i="1"/>
  <c r="H130" i="1" l="1"/>
  <c r="J105" i="1"/>
  <c r="J91" i="1" s="1"/>
  <c r="I105" i="1"/>
  <c r="H105" i="1"/>
  <c r="G105" i="1"/>
  <c r="F105" i="1"/>
  <c r="E105" i="1"/>
  <c r="I111" i="1"/>
  <c r="H111" i="1"/>
  <c r="G111" i="1"/>
  <c r="F111" i="1"/>
  <c r="E111" i="1"/>
  <c r="I103" i="1"/>
  <c r="H103" i="1"/>
  <c r="G103" i="1"/>
  <c r="F103" i="1"/>
  <c r="E103" i="1"/>
  <c r="J22" i="1"/>
  <c r="G22" i="1"/>
  <c r="I141" i="1"/>
  <c r="H142" i="1"/>
  <c r="H141" i="1" s="1"/>
  <c r="G142" i="1"/>
  <c r="G141" i="1" s="1"/>
  <c r="F142" i="1"/>
  <c r="F141" i="1" s="1"/>
  <c r="E142" i="1"/>
  <c r="E141" i="1" s="1"/>
  <c r="I139" i="1"/>
  <c r="H139" i="1"/>
  <c r="G139" i="1"/>
  <c r="F139" i="1"/>
  <c r="I137" i="1"/>
  <c r="H137" i="1"/>
  <c r="G137" i="1"/>
  <c r="G129" i="1" s="1"/>
  <c r="F137" i="1"/>
  <c r="I122" i="1"/>
  <c r="I121" i="1" s="1"/>
  <c r="E118" i="1"/>
  <c r="E117" i="1" s="1"/>
  <c r="K106" i="1"/>
  <c r="E96" i="1"/>
  <c r="F96" i="1"/>
  <c r="H96" i="1"/>
  <c r="I96" i="1"/>
  <c r="K98" i="1"/>
  <c r="K99" i="1"/>
  <c r="E100" i="1"/>
  <c r="F100" i="1"/>
  <c r="H100" i="1"/>
  <c r="I100" i="1"/>
  <c r="K101" i="1"/>
  <c r="K102" i="1"/>
  <c r="K104" i="1"/>
  <c r="K109" i="1"/>
  <c r="K110" i="1"/>
  <c r="K112" i="1"/>
  <c r="K113" i="1"/>
  <c r="E114" i="1"/>
  <c r="F114" i="1"/>
  <c r="H114" i="1"/>
  <c r="I114" i="1"/>
  <c r="K115" i="1"/>
  <c r="K116" i="1"/>
  <c r="K89" i="1"/>
  <c r="K90" i="1"/>
  <c r="K78" i="1"/>
  <c r="K77" i="1"/>
  <c r="K45" i="1"/>
  <c r="J35" i="1"/>
  <c r="J34" i="1" s="1"/>
  <c r="I35" i="1"/>
  <c r="I34" i="1" s="1"/>
  <c r="H35" i="1"/>
  <c r="H34" i="1" s="1"/>
  <c r="G35" i="1"/>
  <c r="G34" i="1" s="1"/>
  <c r="F35" i="1"/>
  <c r="F34" i="1" s="1"/>
  <c r="E35" i="1"/>
  <c r="E34" i="1" s="1"/>
  <c r="H129" i="1" l="1"/>
  <c r="H91" i="1"/>
  <c r="G91" i="1"/>
  <c r="F91" i="1"/>
  <c r="I91" i="1"/>
  <c r="E91" i="1"/>
  <c r="K111" i="1"/>
  <c r="K114" i="1"/>
  <c r="K100" i="1"/>
  <c r="K96" i="1"/>
  <c r="K105" i="1"/>
  <c r="K103" i="1"/>
  <c r="K107" i="1"/>
  <c r="K143" i="1"/>
  <c r="K142" i="1"/>
  <c r="K140" i="1"/>
  <c r="K138" i="1"/>
  <c r="K131" i="1"/>
  <c r="K125" i="1"/>
  <c r="K124" i="1"/>
  <c r="K123" i="1"/>
  <c r="K120" i="1"/>
  <c r="K119" i="1"/>
  <c r="K88" i="1"/>
  <c r="K85" i="1"/>
  <c r="K84" i="1"/>
  <c r="K83" i="1"/>
  <c r="K76" i="1"/>
  <c r="K74" i="1"/>
  <c r="K71" i="1"/>
  <c r="K70" i="1"/>
  <c r="K69" i="1"/>
  <c r="K68" i="1"/>
  <c r="K67" i="1"/>
  <c r="K66" i="1"/>
  <c r="K64" i="1"/>
  <c r="K63" i="1"/>
  <c r="K61" i="1"/>
  <c r="K60" i="1"/>
  <c r="K59" i="1"/>
  <c r="K57" i="1"/>
  <c r="K55" i="1"/>
  <c r="K54" i="1"/>
  <c r="K53" i="1"/>
  <c r="K52" i="1"/>
  <c r="K51" i="1"/>
  <c r="K50" i="1"/>
  <c r="K49" i="1"/>
  <c r="K47" i="1"/>
  <c r="K44" i="1"/>
  <c r="K43" i="1"/>
  <c r="K42" i="1"/>
  <c r="K40" i="1"/>
  <c r="K39" i="1"/>
  <c r="K36" i="1"/>
  <c r="K35" i="1"/>
  <c r="K33" i="1"/>
  <c r="K27" i="1"/>
  <c r="K25" i="1"/>
  <c r="K23" i="1"/>
  <c r="K20" i="1"/>
  <c r="K19" i="1"/>
  <c r="K18" i="1"/>
  <c r="K17" i="1"/>
  <c r="K15" i="1"/>
  <c r="K9" i="1"/>
  <c r="K8" i="1"/>
  <c r="K7" i="1"/>
  <c r="H122" i="1"/>
  <c r="J13" i="1"/>
  <c r="E137" i="1"/>
  <c r="K137" i="1" s="1"/>
  <c r="E139" i="1"/>
  <c r="K139" i="1" s="1"/>
  <c r="K133" i="1"/>
  <c r="E87" i="1"/>
  <c r="F14" i="1"/>
  <c r="F13" i="1" s="1"/>
  <c r="E14" i="1"/>
  <c r="E13" i="1" s="1"/>
  <c r="K141" i="1"/>
  <c r="I130" i="1"/>
  <c r="I129" i="1" s="1"/>
  <c r="F130" i="1"/>
  <c r="F129" i="1" s="1"/>
  <c r="E130" i="1"/>
  <c r="E129" i="1" s="1"/>
  <c r="I118" i="1"/>
  <c r="I117" i="1" s="1"/>
  <c r="H118" i="1"/>
  <c r="K118" i="1" s="1"/>
  <c r="F118" i="1"/>
  <c r="F117" i="1" s="1"/>
  <c r="G73" i="1"/>
  <c r="G72" i="1" s="1"/>
  <c r="G144" i="1" s="1"/>
  <c r="I87" i="1"/>
  <c r="H87" i="1"/>
  <c r="F87" i="1"/>
  <c r="J73" i="1"/>
  <c r="I73" i="1"/>
  <c r="I72" i="1" s="1"/>
  <c r="H73" i="1"/>
  <c r="F73" i="1"/>
  <c r="E73" i="1"/>
  <c r="I62" i="1"/>
  <c r="H62" i="1"/>
  <c r="F62" i="1"/>
  <c r="E62" i="1"/>
  <c r="I58" i="1"/>
  <c r="H58" i="1" s="1"/>
  <c r="F58" i="1"/>
  <c r="E58" i="1"/>
  <c r="I48" i="1"/>
  <c r="F48" i="1"/>
  <c r="E48" i="1"/>
  <c r="I41" i="1"/>
  <c r="H41" i="1"/>
  <c r="F41" i="1"/>
  <c r="E41" i="1"/>
  <c r="I38" i="1"/>
  <c r="H38" i="1"/>
  <c r="F38" i="1"/>
  <c r="K34" i="1"/>
  <c r="I26" i="1"/>
  <c r="I22" i="1" s="1"/>
  <c r="H26" i="1"/>
  <c r="H22" i="1" s="1"/>
  <c r="F26" i="1"/>
  <c r="F22" i="1" s="1"/>
  <c r="E26" i="1"/>
  <c r="E22" i="1" s="1"/>
  <c r="G14" i="1"/>
  <c r="G13" i="1" s="1"/>
  <c r="H48" i="1"/>
  <c r="E38" i="1"/>
  <c r="H72" i="1" l="1"/>
  <c r="K122" i="1"/>
  <c r="H121" i="1"/>
  <c r="K121" i="1" s="1"/>
  <c r="K87" i="1"/>
  <c r="E72" i="1"/>
  <c r="J72" i="1"/>
  <c r="J144" i="1" s="1"/>
  <c r="F72" i="1"/>
  <c r="K81" i="1"/>
  <c r="K14" i="1"/>
  <c r="K129" i="1"/>
  <c r="H117" i="1"/>
  <c r="K117" i="1" s="1"/>
  <c r="K91" i="1"/>
  <c r="K65" i="1"/>
  <c r="I37" i="1"/>
  <c r="I144" i="1" s="1"/>
  <c r="K48" i="1"/>
  <c r="K41" i="1"/>
  <c r="K38" i="1"/>
  <c r="E37" i="1"/>
  <c r="E144" i="1" s="1"/>
  <c r="K130" i="1"/>
  <c r="F37" i="1"/>
  <c r="K73" i="1"/>
  <c r="K62" i="1"/>
  <c r="K30" i="1"/>
  <c r="H37" i="1"/>
  <c r="K58" i="1"/>
  <c r="K26" i="1"/>
  <c r="K22" i="1"/>
  <c r="H13" i="1"/>
  <c r="H144" i="1" l="1"/>
  <c r="F144" i="1"/>
  <c r="K72" i="1"/>
  <c r="K37" i="1"/>
  <c r="K13" i="1"/>
  <c r="K144" i="1" l="1"/>
</calcChain>
</file>

<file path=xl/comments1.xml><?xml version="1.0" encoding="utf-8"?>
<comments xmlns="http://schemas.openxmlformats.org/spreadsheetml/2006/main">
  <authors>
    <author>User</author>
  </authors>
  <commentList>
    <comment ref="D14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<sst xmlns="http://schemas.openxmlformats.org/spreadsheetml/2006/main" count="233" uniqueCount="136">
  <si>
    <t>Dział</t>
  </si>
  <si>
    <t>Rozdział</t>
  </si>
  <si>
    <t>Gospodarka mieszkaniowa</t>
  </si>
  <si>
    <t>Gospodarka gruntami i nieruchomościami</t>
  </si>
  <si>
    <t>Dochody z najmu i dzierżawy składników majątkowych</t>
  </si>
  <si>
    <t>Administracja publiczna</t>
  </si>
  <si>
    <t>Urzędy Wojewódzkie</t>
  </si>
  <si>
    <t>Dotacja celowa otrzymana z budżetu państwa na reralizację zadań bieżących z zakresu administracji rządowej oraz innych zadań zleconych gminie ustawami</t>
  </si>
  <si>
    <t>Urzędy gmin (miast i miast na prawach powiatu)</t>
  </si>
  <si>
    <t>Wpływy z różnych opłat</t>
  </si>
  <si>
    <t>Wpływy z różnych dochodów</t>
  </si>
  <si>
    <t>Urzędy naczelnych organów władzy państwowej, kontroli i ochrony prawa oraz sądownictwa</t>
  </si>
  <si>
    <t xml:space="preserve">Urzędy naczelnych organów władzy państwowej, kontroli i ochrony prawa </t>
  </si>
  <si>
    <t>Wpływy z podatku dochodowego od osób fizycznych</t>
  </si>
  <si>
    <t>Podatek od nieruchomości</t>
  </si>
  <si>
    <t>Podatek rolny</t>
  </si>
  <si>
    <t>Podatek leśny</t>
  </si>
  <si>
    <t>Odsetki od nieterminowych wpłat z tytułu podatków i opłat</t>
  </si>
  <si>
    <t>Podatek od środków transportowych</t>
  </si>
  <si>
    <t>Podatek od spadków i darowizn</t>
  </si>
  <si>
    <t>Wpływy z opłaty targowej</t>
  </si>
  <si>
    <t>Podatek od czynności cywilnoprawnych</t>
  </si>
  <si>
    <t>Wpływy z opłaty skarbowej</t>
  </si>
  <si>
    <t>Wpływy  z opłat za zezwolenia na sprzedaż alkoholu</t>
  </si>
  <si>
    <t>Podatek dochodowy od osób fizycznych</t>
  </si>
  <si>
    <t>Podatek dochodowy od osób prawnych</t>
  </si>
  <si>
    <t>Różne rozliczenia</t>
  </si>
  <si>
    <t>Subwencje ogólne z budżetu państwa</t>
  </si>
  <si>
    <t>Część wyrównawcza subwencji ogólnej dla gmin</t>
  </si>
  <si>
    <t>Różne rozliczenia finansowe</t>
  </si>
  <si>
    <t>Pozostałe odsetki</t>
  </si>
  <si>
    <t>Oświata i wychowanie</t>
  </si>
  <si>
    <t>Szkoły podstawowe</t>
  </si>
  <si>
    <t>Przedszkola</t>
  </si>
  <si>
    <t>Wpływy z usług</t>
  </si>
  <si>
    <t>Pomoc społeczna</t>
  </si>
  <si>
    <t>Świadczenia rodzinne oraz składki na ubezpieczenia emerytalne i rentowe z ubezpieczenia społecznego</t>
  </si>
  <si>
    <t>Składki na ubezpieczenia zdrowotne opłacane za osobypobierające niektóre świadczenia z pomocy społecznej oraz niektóre świadczenia rodzinne</t>
  </si>
  <si>
    <t>Ośrodki pomocy społecznej</t>
  </si>
  <si>
    <t>Usługi opiekuńcze i specjalistyczne usługi opiekuńcze</t>
  </si>
  <si>
    <t>Pozostała działalność</t>
  </si>
  <si>
    <t>Edukacyjna opieka wychowawcza</t>
  </si>
  <si>
    <t>Świetlice szkolne</t>
  </si>
  <si>
    <t>Gospodarka komunalna i ochrona środowiska</t>
  </si>
  <si>
    <t>Gospodarka ściekowa i ochrona wód</t>
  </si>
  <si>
    <t>Ogółem</t>
  </si>
  <si>
    <t>Rolnictwo i łowiectwo</t>
  </si>
  <si>
    <t>Transport i łączność</t>
  </si>
  <si>
    <t>Gospodarka odpadami</t>
  </si>
  <si>
    <t>Źródło dochodów</t>
  </si>
  <si>
    <t>w tym:</t>
  </si>
  <si>
    <t>bieżące</t>
  </si>
  <si>
    <t>majątkowe</t>
  </si>
  <si>
    <t>Wpływy ze sprzedaży składników majątkowych</t>
  </si>
  <si>
    <t xml:space="preserve">Wykonanie  dochodów </t>
  </si>
  <si>
    <t xml:space="preserve">                                                               </t>
  </si>
  <si>
    <t>Pomoc materialna dla uczniów</t>
  </si>
  <si>
    <t xml:space="preserve">    Załącznik Nr 2</t>
  </si>
  <si>
    <t>01095</t>
  </si>
  <si>
    <t>0970</t>
  </si>
  <si>
    <t>Podatek od działalności gospodarczej osób fizycznych,opłacany w formie karyty podatkowej</t>
  </si>
  <si>
    <t>Wpływy z podatku rolnego, podatku leśnego, podatku od czynności cywilnoprawnych, podatków i opłat lokalnych od osób prawnych i innych jednostek organizacyjnych</t>
  </si>
  <si>
    <t>Wpływy z podatku rolnego, podatku leśnego, podatku od spadków i darowizn, podatku od czynności cywilnoprawnych oraz podatkó i opłat loklanych od osób fizycznych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</si>
  <si>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</si>
  <si>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</si>
  <si>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Udziały gmin w podatkach stanowiących dochód budżetu państwa</t>
  </si>
  <si>
    <t>Część oświatowa subwencji ogólnej dla jednostek samorządu terytorialnego</t>
  </si>
  <si>
    <t>Zasiłki i pomoc w naturze oraz składki na ubezpieczenia emerytalne i rentowe</t>
  </si>
  <si>
    <t>Wpływy z opłat za zarząd, użytkowanie i wieczyste użytkowanie</t>
  </si>
  <si>
    <t>0750</t>
  </si>
  <si>
    <t>0470</t>
  </si>
  <si>
    <t>0910</t>
  </si>
  <si>
    <t>0870</t>
  </si>
  <si>
    <t>Dotacje celowe otrzymane z budżetu państwa na realizację własnych zadań bieżących gmin</t>
  </si>
  <si>
    <t>0690</t>
  </si>
  <si>
    <t>0350</t>
  </si>
  <si>
    <t>0310</t>
  </si>
  <si>
    <t>0320</t>
  </si>
  <si>
    <t>0330</t>
  </si>
  <si>
    <t>0340</t>
  </si>
  <si>
    <t>0360</t>
  </si>
  <si>
    <t>0430</t>
  </si>
  <si>
    <t>0500</t>
  </si>
  <si>
    <t>0410</t>
  </si>
  <si>
    <t>0480</t>
  </si>
  <si>
    <t>0010</t>
  </si>
  <si>
    <t>0020</t>
  </si>
  <si>
    <t>0920</t>
  </si>
  <si>
    <t>0830</t>
  </si>
  <si>
    <t>2010</t>
  </si>
  <si>
    <t>2009</t>
  </si>
  <si>
    <t>0760</t>
  </si>
  <si>
    <t>0490</t>
  </si>
  <si>
    <t>Wpływy z innych lokalnych opłat</t>
  </si>
  <si>
    <t>2030</t>
  </si>
  <si>
    <t>6330</t>
  </si>
  <si>
    <t>Zasiłki stałe</t>
  </si>
  <si>
    <t>0400</t>
  </si>
  <si>
    <t>Wpływy z opłaty produktowej</t>
  </si>
  <si>
    <t>Wpływy z tytułu przekształcenia prawa użytkowania wieczystego przysługującego osobom fizycznym w prawo własności</t>
  </si>
  <si>
    <t>Wpływy i wydatki związane z gromadzenie,m środków z opłat produktowych</t>
  </si>
  <si>
    <t>Pozostałe zadania w zakresie polityki społecznej</t>
  </si>
  <si>
    <t>2007</t>
  </si>
  <si>
    <t>Wpływy i wydatki związane z gromadzeniem środków z opłat i kar za korzystanie ze środowiska</t>
  </si>
  <si>
    <t>Kultura fizyczna i sport</t>
  </si>
  <si>
    <t>2360</t>
  </si>
  <si>
    <t>Dochody jednostek samorządu terytorialnego związane z realizacją zadań z zakresu administracji rządowej oraz innych zadań zleconych ustawami</t>
  </si>
  <si>
    <t>Środki na dofinansowanie własnych zadań bieżących gmin (związków gmin), powiatów (związków powiatów), samorządów województw, pozyskane z innych źródeł</t>
  </si>
  <si>
    <t>Dotacje rozwojowe oraz środki na finansowanie Wspólnej Polityki Rolnej</t>
  </si>
  <si>
    <t>0960</t>
  </si>
  <si>
    <t>2700</t>
  </si>
  <si>
    <t>010</t>
  </si>
  <si>
    <t>§</t>
  </si>
  <si>
    <t xml:space="preserve">Plan dochodów </t>
  </si>
  <si>
    <t>2310</t>
  </si>
  <si>
    <t>Dotacje celowe w ramach programów finansowych z udziałem środków europejskich oraz środków, o których mowa w art..5 ust.1 pkt 3 oraz ust. 3 pkt 5 i6 ustawy lub płatności w ramach budżetu środków europejskich</t>
  </si>
  <si>
    <t>Otrzymane spadki, zapisy i darowizny w postaci pieniężnej</t>
  </si>
  <si>
    <t>Promocja  jednostek samorządu terytorialnego</t>
  </si>
  <si>
    <t>Dotacje celowe w ramach programów finansowych z udziałem środków europejskich oraz środków, o których mowa w art..5 ust.1 pkt 3 oraz ust. 3 pkt 5 i 6 ustawy lub płatności w ramach budżetu środków europejskich</t>
  </si>
  <si>
    <t>Dotacja celowa otrzymana z tytułu pomocy finansowej udzielanej między jednostkami samorządu terytorialnego na dofinansowanie własnych zadań inwestycyjnych i zakupów inwestycyjnych</t>
  </si>
  <si>
    <t>Obiekty sportowe</t>
  </si>
  <si>
    <t>Drogi gminne</t>
  </si>
  <si>
    <t>2320</t>
  </si>
  <si>
    <t>2040</t>
  </si>
  <si>
    <t>2011</t>
  </si>
  <si>
    <t>Dotacje celowe otrzymane z budżetu państwa na realizację inwestycji i zakupów inwestycyjnych własnych gmin (związków gmin)</t>
  </si>
  <si>
    <t>Dotacje celowe otrzymane z gminy na zadania bieżące realizowane na podstawie porozumień (umów) między jednostkami samorządu terytorialnego</t>
  </si>
  <si>
    <t>Dotacje celowe otrzymane z powiatu na zadania bieżące realizowane na podstawie porozumień (umów) między jednostkami samorządu terytorialnego</t>
  </si>
  <si>
    <t>Oddziały przedszkolne w szkołach podstawowych</t>
  </si>
  <si>
    <t>Domy pomocy społecznej</t>
  </si>
  <si>
    <t>Wspieranie rodziny</t>
  </si>
  <si>
    <t>Dotacje celowe otrzymane z budżetu państwa na realizację zadań bieżących gmin z zakresu edukacyjnej opieki wychowawczej finansowanych w całości przez budżet państwa w ramach programów rządowych</t>
  </si>
  <si>
    <t>Wpływy z uinnych lokalnych opłat pobieranych przez jednostki samorządu terytorialnego na podstawie odręcnych ustaw</t>
  </si>
  <si>
    <t>% wykonania dochdoów ogółem</t>
  </si>
  <si>
    <t>Zestawienie wykonanych dochodów budżetowych za  2013 rok.</t>
  </si>
  <si>
    <t xml:space="preserve">  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</si>
</sst>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???"/>
    <numFmt numFmtId="165" formatCode="#,##0.00\ &quot;zł&quot;"/>
  </numFmts>
  <fonts count="3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43" fontId="1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0" borderId="1" applyNumberFormat="0" applyAlignment="0" applyProtection="0"/>
    <xf numFmtId="9" fontId="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44" fontId="1" fillId="0" borderId="0" applyFont="0" applyFill="0" applyBorder="0" applyAlignment="0" applyProtection="0"/>
    <xf numFmtId="0" fontId="23" fillId="3" borderId="0" applyNumberFormat="0" applyBorder="0" applyAlignment="0" applyProtection="0"/>
  </cellStyleXfs>
  <cellXfs count="30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2" fillId="26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>
      <alignment wrapText="1"/>
    </xf>
    <xf numFmtId="44" fontId="24" fillId="0" borderId="0" xfId="0" applyNumberFormat="1" applyFont="1"/>
    <xf numFmtId="44" fontId="0" fillId="0" borderId="0" xfId="0" applyNumberFormat="1"/>
    <xf numFmtId="44" fontId="5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Border="1"/>
    <xf numFmtId="4" fontId="5" fillId="0" borderId="0" xfId="0" applyNumberFormat="1" applyFont="1"/>
    <xf numFmtId="0" fontId="25" fillId="0" borderId="0" xfId="0" applyFont="1" applyBorder="1"/>
    <xf numFmtId="0" fontId="25" fillId="0" borderId="0" xfId="0" applyNumberFormat="1" applyFont="1" applyBorder="1" applyAlignment="1">
      <alignment horizontal="center" vertical="top"/>
    </xf>
    <xf numFmtId="49" fontId="25" fillId="0" borderId="0" xfId="0" applyNumberFormat="1" applyFont="1" applyBorder="1" applyAlignment="1">
      <alignment horizontal="center" vertical="top"/>
    </xf>
    <xf numFmtId="0" fontId="25" fillId="0" borderId="0" xfId="0" applyFont="1" applyBorder="1" applyAlignment="1"/>
    <xf numFmtId="44" fontId="25" fillId="0" borderId="0" xfId="43" applyFont="1" applyBorder="1" applyAlignment="1">
      <alignment horizontal="center"/>
    </xf>
    <xf numFmtId="44" fontId="25" fillId="0" borderId="0" xfId="43" applyFont="1" applyBorder="1"/>
    <xf numFmtId="165" fontId="25" fillId="0" borderId="0" xfId="43" applyNumberFormat="1" applyFont="1" applyBorder="1"/>
    <xf numFmtId="49" fontId="27" fillId="26" borderId="13" xfId="0" applyNumberFormat="1" applyFont="1" applyFill="1" applyBorder="1" applyAlignment="1">
      <alignment horizontal="center" vertical="center" wrapText="1"/>
    </xf>
    <xf numFmtId="0" fontId="27" fillId="26" borderId="13" xfId="0" applyNumberFormat="1" applyFont="1" applyFill="1" applyBorder="1" applyAlignment="1">
      <alignment horizontal="center" vertical="center" wrapText="1"/>
    </xf>
    <xf numFmtId="49" fontId="27" fillId="26" borderId="14" xfId="0" applyNumberFormat="1" applyFont="1" applyFill="1" applyBorder="1" applyAlignment="1">
      <alignment horizontal="center" vertical="top" wrapText="1"/>
    </xf>
    <xf numFmtId="0" fontId="27" fillId="26" borderId="14" xfId="0" applyFont="1" applyFill="1" applyBorder="1" applyAlignment="1">
      <alignment horizontal="left" vertical="center"/>
    </xf>
    <xf numFmtId="4" fontId="27" fillId="26" borderId="31" xfId="43" applyNumberFormat="1" applyFont="1" applyFill="1" applyBorder="1" applyAlignment="1">
      <alignment horizontal="right" vertical="center" wrapText="1"/>
    </xf>
    <xf numFmtId="4" fontId="27" fillId="26" borderId="11" xfId="0" applyNumberFormat="1" applyFont="1" applyFill="1" applyBorder="1" applyAlignment="1">
      <alignment horizontal="right" vertical="center" wrapText="1"/>
    </xf>
    <xf numFmtId="2" fontId="27" fillId="0" borderId="11" xfId="37" applyNumberFormat="1" applyFont="1" applyBorder="1" applyAlignment="1">
      <alignment horizontal="right" vertical="center"/>
    </xf>
    <xf numFmtId="49" fontId="26" fillId="0" borderId="11" xfId="0" applyNumberFormat="1" applyFont="1" applyBorder="1" applyAlignment="1">
      <alignment horizontal="center" vertical="top"/>
    </xf>
    <xf numFmtId="0" fontId="26" fillId="0" borderId="11" xfId="0" applyFont="1" applyBorder="1" applyAlignment="1">
      <alignment vertical="center"/>
    </xf>
    <xf numFmtId="4" fontId="26" fillId="26" borderId="31" xfId="43" applyNumberFormat="1" applyFont="1" applyFill="1" applyBorder="1" applyAlignment="1">
      <alignment horizontal="right" vertical="center" wrapText="1"/>
    </xf>
    <xf numFmtId="4" fontId="26" fillId="0" borderId="11" xfId="43" applyNumberFormat="1" applyFont="1" applyBorder="1" applyAlignment="1">
      <alignment horizontal="right" vertical="center" wrapText="1"/>
    </xf>
    <xf numFmtId="2" fontId="26" fillId="0" borderId="11" xfId="37" applyNumberFormat="1" applyFont="1" applyBorder="1" applyAlignment="1">
      <alignment horizontal="right" vertical="center"/>
    </xf>
    <xf numFmtId="49" fontId="25" fillId="0" borderId="11" xfId="0" applyNumberFormat="1" applyFont="1" applyBorder="1" applyAlignment="1">
      <alignment horizontal="center" vertical="top"/>
    </xf>
    <xf numFmtId="43" fontId="28" fillId="24" borderId="15" xfId="28" applyFont="1" applyFill="1" applyBorder="1" applyAlignment="1">
      <alignment horizontal="left" vertical="top" wrapText="1"/>
    </xf>
    <xf numFmtId="4" fontId="25" fillId="26" borderId="31" xfId="43" applyNumberFormat="1" applyFont="1" applyFill="1" applyBorder="1" applyAlignment="1">
      <alignment horizontal="right" vertical="center" wrapText="1"/>
    </xf>
    <xf numFmtId="4" fontId="25" fillId="26" borderId="11" xfId="43" applyNumberFormat="1" applyFont="1" applyFill="1" applyBorder="1" applyAlignment="1">
      <alignment horizontal="right" vertical="center"/>
    </xf>
    <xf numFmtId="4" fontId="25" fillId="0" borderId="11" xfId="43" applyNumberFormat="1" applyFont="1" applyBorder="1" applyAlignment="1">
      <alignment horizontal="right" vertical="center" wrapText="1"/>
    </xf>
    <xf numFmtId="2" fontId="25" fillId="0" borderId="11" xfId="37" applyNumberFormat="1" applyFont="1" applyBorder="1" applyAlignment="1">
      <alignment horizontal="right" vertical="center"/>
    </xf>
    <xf numFmtId="0" fontId="26" fillId="0" borderId="11" xfId="0" applyNumberFormat="1" applyFont="1" applyBorder="1" applyAlignment="1">
      <alignment horizontal="center" vertical="top"/>
    </xf>
    <xf numFmtId="49" fontId="27" fillId="0" borderId="11" xfId="0" applyNumberFormat="1" applyFont="1" applyBorder="1" applyAlignment="1">
      <alignment horizontal="center" vertical="top"/>
    </xf>
    <xf numFmtId="0" fontId="27" fillId="0" borderId="11" xfId="0" applyFont="1" applyBorder="1" applyAlignment="1">
      <alignment horizontal="left" vertical="center"/>
    </xf>
    <xf numFmtId="4" fontId="27" fillId="0" borderId="11" xfId="43" applyNumberFormat="1" applyFont="1" applyBorder="1" applyAlignment="1">
      <alignment horizontal="right" vertical="center" wrapText="1"/>
    </xf>
    <xf numFmtId="43" fontId="28" fillId="24" borderId="17" xfId="28" applyFont="1" applyFill="1" applyBorder="1" applyAlignment="1">
      <alignment horizontal="left" vertical="top" wrapText="1"/>
    </xf>
    <xf numFmtId="0" fontId="26" fillId="24" borderId="15" xfId="28" applyNumberFormat="1" applyFont="1" applyFill="1" applyBorder="1" applyAlignment="1">
      <alignment horizontal="center" vertical="top"/>
    </xf>
    <xf numFmtId="49" fontId="27" fillId="24" borderId="15" xfId="28" applyNumberFormat="1" applyFont="1" applyFill="1" applyBorder="1" applyAlignment="1">
      <alignment horizontal="center" vertical="top"/>
    </xf>
    <xf numFmtId="43" fontId="29" fillId="24" borderId="15" xfId="28" applyFont="1" applyFill="1" applyBorder="1" applyAlignment="1">
      <alignment vertical="top"/>
    </xf>
    <xf numFmtId="4" fontId="27" fillId="24" borderId="15" xfId="43" applyNumberFormat="1" applyFont="1" applyFill="1" applyBorder="1" applyAlignment="1">
      <alignment horizontal="right" vertical="center"/>
    </xf>
    <xf numFmtId="4" fontId="27" fillId="0" borderId="11" xfId="43" applyNumberFormat="1" applyFont="1" applyBorder="1" applyAlignment="1">
      <alignment horizontal="right" vertical="center"/>
    </xf>
    <xf numFmtId="0" fontId="30" fillId="24" borderId="17" xfId="28" applyNumberFormat="1" applyFont="1" applyFill="1" applyBorder="1" applyAlignment="1">
      <alignment horizontal="center" vertical="top"/>
    </xf>
    <xf numFmtId="49" fontId="26" fillId="24" borderId="15" xfId="28" applyNumberFormat="1" applyFont="1" applyFill="1" applyBorder="1" applyAlignment="1">
      <alignment horizontal="center" vertical="top"/>
    </xf>
    <xf numFmtId="43" fontId="30" fillId="24" borderId="15" xfId="28" applyFont="1" applyFill="1" applyBorder="1" applyAlignment="1">
      <alignment vertical="top"/>
    </xf>
    <xf numFmtId="4" fontId="26" fillId="24" borderId="15" xfId="43" applyNumberFormat="1" applyFont="1" applyFill="1" applyBorder="1" applyAlignment="1">
      <alignment horizontal="right" vertical="center"/>
    </xf>
    <xf numFmtId="4" fontId="26" fillId="0" borderId="11" xfId="43" applyNumberFormat="1" applyFont="1" applyBorder="1" applyAlignment="1">
      <alignment horizontal="right" vertical="center"/>
    </xf>
    <xf numFmtId="0" fontId="28" fillId="24" borderId="16" xfId="28" applyNumberFormat="1" applyFont="1" applyFill="1" applyBorder="1" applyAlignment="1">
      <alignment vertical="top"/>
    </xf>
    <xf numFmtId="49" fontId="28" fillId="24" borderId="17" xfId="28" applyNumberFormat="1" applyFont="1" applyFill="1" applyBorder="1" applyAlignment="1">
      <alignment horizontal="center" vertical="top"/>
    </xf>
    <xf numFmtId="43" fontId="28" fillId="24" borderId="17" xfId="28" applyFont="1" applyFill="1" applyBorder="1" applyAlignment="1">
      <alignment vertical="top" wrapText="1"/>
    </xf>
    <xf numFmtId="4" fontId="25" fillId="24" borderId="17" xfId="43" applyNumberFormat="1" applyFont="1" applyFill="1" applyBorder="1" applyAlignment="1">
      <alignment horizontal="right" vertical="center"/>
    </xf>
    <xf numFmtId="4" fontId="25" fillId="0" borderId="32" xfId="43" applyNumberFormat="1" applyFont="1" applyBorder="1" applyAlignment="1">
      <alignment horizontal="right" vertical="center"/>
    </xf>
    <xf numFmtId="4" fontId="25" fillId="0" borderId="33" xfId="43" applyNumberFormat="1" applyFont="1" applyBorder="1" applyAlignment="1">
      <alignment horizontal="right" vertical="center"/>
    </xf>
    <xf numFmtId="0" fontId="28" fillId="24" borderId="16" xfId="28" applyNumberFormat="1" applyFont="1" applyFill="1" applyBorder="1" applyAlignment="1">
      <alignment vertical="top" wrapText="1"/>
    </xf>
    <xf numFmtId="49" fontId="28" fillId="24" borderId="17" xfId="28" applyNumberFormat="1" applyFont="1" applyFill="1" applyBorder="1" applyAlignment="1">
      <alignment horizontal="center" vertical="top" wrapText="1"/>
    </xf>
    <xf numFmtId="4" fontId="25" fillId="24" borderId="17" xfId="43" applyNumberFormat="1" applyFont="1" applyFill="1" applyBorder="1" applyAlignment="1">
      <alignment horizontal="right" vertical="center" wrapText="1"/>
    </xf>
    <xf numFmtId="4" fontId="25" fillId="0" borderId="33" xfId="43" applyNumberFormat="1" applyFont="1" applyBorder="1" applyAlignment="1">
      <alignment horizontal="right" vertical="center" wrapText="1"/>
    </xf>
    <xf numFmtId="49" fontId="28" fillId="24" borderId="15" xfId="28" applyNumberFormat="1" applyFont="1" applyFill="1" applyBorder="1" applyAlignment="1">
      <alignment horizontal="center" vertical="top" wrapText="1"/>
    </xf>
    <xf numFmtId="0" fontId="25" fillId="0" borderId="21" xfId="0" applyFont="1" applyBorder="1" applyAlignment="1">
      <alignment wrapText="1"/>
    </xf>
    <xf numFmtId="4" fontId="25" fillId="0" borderId="34" xfId="43" applyNumberFormat="1" applyFont="1" applyBorder="1" applyAlignment="1">
      <alignment horizontal="right" vertical="center" wrapText="1"/>
    </xf>
    <xf numFmtId="49" fontId="28" fillId="24" borderId="15" xfId="28" applyNumberFormat="1" applyFont="1" applyFill="1" applyBorder="1" applyAlignment="1">
      <alignment horizontal="center" vertical="top"/>
    </xf>
    <xf numFmtId="4" fontId="25" fillId="24" borderId="15" xfId="43" applyNumberFormat="1" applyFont="1" applyFill="1" applyBorder="1" applyAlignment="1">
      <alignment horizontal="right" vertical="center"/>
    </xf>
    <xf numFmtId="164" fontId="29" fillId="24" borderId="16" xfId="28" applyNumberFormat="1" applyFont="1" applyFill="1" applyBorder="1" applyAlignment="1">
      <alignment horizontal="center" vertical="top"/>
    </xf>
    <xf numFmtId="4" fontId="25" fillId="0" borderId="35" xfId="43" applyNumberFormat="1" applyFont="1" applyBorder="1" applyAlignment="1">
      <alignment horizontal="right" vertical="center"/>
    </xf>
    <xf numFmtId="43" fontId="28" fillId="24" borderId="17" xfId="28" applyFont="1" applyFill="1" applyBorder="1" applyAlignment="1">
      <alignment horizontal="left" vertical="top"/>
    </xf>
    <xf numFmtId="4" fontId="25" fillId="24" borderId="36" xfId="43" applyNumberFormat="1" applyFont="1" applyFill="1" applyBorder="1" applyAlignment="1">
      <alignment horizontal="right" vertical="center"/>
    </xf>
    <xf numFmtId="4" fontId="25" fillId="0" borderId="11" xfId="43" applyNumberFormat="1" applyFont="1" applyBorder="1" applyAlignment="1">
      <alignment horizontal="right" vertical="center"/>
    </xf>
    <xf numFmtId="4" fontId="25" fillId="24" borderId="11" xfId="43" applyNumberFormat="1" applyFont="1" applyFill="1" applyBorder="1" applyAlignment="1">
      <alignment horizontal="right" vertical="center"/>
    </xf>
    <xf numFmtId="164" fontId="29" fillId="24" borderId="17" xfId="28" applyNumberFormat="1" applyFont="1" applyFill="1" applyBorder="1" applyAlignment="1">
      <alignment vertical="top"/>
    </xf>
    <xf numFmtId="0" fontId="25" fillId="24" borderId="15" xfId="28" applyNumberFormat="1" applyFont="1" applyFill="1" applyBorder="1" applyAlignment="1">
      <alignment horizontal="center" vertical="top"/>
    </xf>
    <xf numFmtId="49" fontId="25" fillId="24" borderId="15" xfId="28" applyNumberFormat="1" applyFont="1" applyFill="1" applyBorder="1" applyAlignment="1">
      <alignment horizontal="center" vertical="top"/>
    </xf>
    <xf numFmtId="43" fontId="29" fillId="24" borderId="15" xfId="28" applyFont="1" applyFill="1" applyBorder="1" applyAlignment="1">
      <alignment horizontal="left" vertical="center"/>
    </xf>
    <xf numFmtId="164" fontId="30" fillId="24" borderId="16" xfId="28" applyNumberFormat="1" applyFont="1" applyFill="1" applyBorder="1" applyAlignment="1">
      <alignment vertical="top"/>
    </xf>
    <xf numFmtId="43" fontId="30" fillId="24" borderId="15" xfId="28" applyFont="1" applyFill="1" applyBorder="1" applyAlignment="1">
      <alignment horizontal="left" vertical="top"/>
    </xf>
    <xf numFmtId="4" fontId="26" fillId="0" borderId="11" xfId="0" applyNumberFormat="1" applyFont="1" applyBorder="1" applyAlignment="1">
      <alignment horizontal="right" vertical="center"/>
    </xf>
    <xf numFmtId="164" fontId="29" fillId="24" borderId="16" xfId="28" applyNumberFormat="1" applyFont="1" applyFill="1" applyBorder="1" applyAlignment="1">
      <alignment vertical="top"/>
    </xf>
    <xf numFmtId="4" fontId="25" fillId="0" borderId="11" xfId="0" applyNumberFormat="1" applyFont="1" applyBorder="1" applyAlignment="1">
      <alignment horizontal="right" vertical="center"/>
    </xf>
    <xf numFmtId="43" fontId="30" fillId="24" borderId="15" xfId="28" applyFont="1" applyFill="1" applyBorder="1" applyAlignment="1">
      <alignment horizontal="left" vertical="top" wrapText="1"/>
    </xf>
    <xf numFmtId="43" fontId="28" fillId="24" borderId="15" xfId="28" applyFont="1" applyFill="1" applyBorder="1" applyAlignment="1">
      <alignment horizontal="left" vertical="top"/>
    </xf>
    <xf numFmtId="164" fontId="30" fillId="24" borderId="16" xfId="28" applyNumberFormat="1" applyFont="1" applyFill="1" applyBorder="1" applyAlignment="1">
      <alignment horizontal="center" vertical="top"/>
    </xf>
    <xf numFmtId="0" fontId="29" fillId="24" borderId="17" xfId="28" applyNumberFormat="1" applyFont="1" applyFill="1" applyBorder="1" applyAlignment="1">
      <alignment vertical="top"/>
    </xf>
    <xf numFmtId="43" fontId="29" fillId="24" borderId="15" xfId="28" applyFont="1" applyFill="1" applyBorder="1" applyAlignment="1">
      <alignment horizontal="left" vertical="top" wrapText="1"/>
    </xf>
    <xf numFmtId="0" fontId="30" fillId="24" borderId="17" xfId="28" applyNumberFormat="1" applyFont="1" applyFill="1" applyBorder="1" applyAlignment="1">
      <alignment vertical="top"/>
    </xf>
    <xf numFmtId="0" fontId="27" fillId="24" borderId="11" xfId="28" applyNumberFormat="1" applyFont="1" applyFill="1" applyBorder="1" applyAlignment="1">
      <alignment horizontal="center" vertical="top"/>
    </xf>
    <xf numFmtId="49" fontId="25" fillId="24" borderId="11" xfId="28" applyNumberFormat="1" applyFont="1" applyFill="1" applyBorder="1" applyAlignment="1">
      <alignment horizontal="center" vertical="top"/>
    </xf>
    <xf numFmtId="43" fontId="29" fillId="24" borderId="11" xfId="28" applyFont="1" applyFill="1" applyBorder="1" applyAlignment="1">
      <alignment horizontal="left" vertical="top" wrapText="1"/>
    </xf>
    <xf numFmtId="4" fontId="27" fillId="26" borderId="11" xfId="43" applyNumberFormat="1" applyFont="1" applyFill="1" applyBorder="1" applyAlignment="1">
      <alignment horizontal="right" vertical="center"/>
    </xf>
    <xf numFmtId="49" fontId="30" fillId="24" borderId="18" xfId="28" applyNumberFormat="1" applyFont="1" applyFill="1" applyBorder="1" applyAlignment="1">
      <alignment horizontal="center" vertical="top" wrapText="1"/>
    </xf>
    <xf numFmtId="43" fontId="30" fillId="24" borderId="18" xfId="28" applyFont="1" applyFill="1" applyBorder="1" applyAlignment="1">
      <alignment horizontal="left" vertical="top" wrapText="1"/>
    </xf>
    <xf numFmtId="4" fontId="26" fillId="24" borderId="41" xfId="43" applyNumberFormat="1" applyFont="1" applyFill="1" applyBorder="1" applyAlignment="1">
      <alignment horizontal="right" vertical="center" wrapText="1"/>
    </xf>
    <xf numFmtId="4" fontId="26" fillId="0" borderId="14" xfId="43" applyNumberFormat="1" applyFont="1" applyBorder="1" applyAlignment="1">
      <alignment horizontal="right" vertical="center" wrapText="1"/>
    </xf>
    <xf numFmtId="4" fontId="26" fillId="0" borderId="14" xfId="0" applyNumberFormat="1" applyFont="1" applyBorder="1" applyAlignment="1">
      <alignment horizontal="right" vertical="center" wrapText="1"/>
    </xf>
    <xf numFmtId="49" fontId="28" fillId="24" borderId="16" xfId="28" applyNumberFormat="1" applyFont="1" applyFill="1" applyBorder="1" applyAlignment="1">
      <alignment horizontal="center" vertical="top" wrapText="1"/>
    </xf>
    <xf numFmtId="43" fontId="28" fillId="24" borderId="16" xfId="28" applyFont="1" applyFill="1" applyBorder="1" applyAlignment="1">
      <alignment horizontal="left" vertical="top" wrapText="1"/>
    </xf>
    <xf numFmtId="4" fontId="25" fillId="24" borderId="36" xfId="43" applyNumberFormat="1" applyFont="1" applyFill="1" applyBorder="1" applyAlignment="1">
      <alignment horizontal="right" vertical="center" wrapText="1"/>
    </xf>
    <xf numFmtId="4" fontId="25" fillId="0" borderId="37" xfId="43" applyNumberFormat="1" applyFont="1" applyBorder="1" applyAlignment="1">
      <alignment horizontal="right" vertical="center" wrapText="1"/>
    </xf>
    <xf numFmtId="4" fontId="25" fillId="0" borderId="35" xfId="0" applyNumberFormat="1" applyFont="1" applyBorder="1" applyAlignment="1">
      <alignment horizontal="right" vertical="center" wrapText="1"/>
    </xf>
    <xf numFmtId="4" fontId="25" fillId="0" borderId="35" xfId="0" applyNumberFormat="1" applyFont="1" applyBorder="1" applyAlignment="1">
      <alignment horizontal="right" vertical="center"/>
    </xf>
    <xf numFmtId="49" fontId="26" fillId="24" borderId="17" xfId="28" applyNumberFormat="1" applyFont="1" applyFill="1" applyBorder="1" applyAlignment="1">
      <alignment horizontal="center" vertical="top"/>
    </xf>
    <xf numFmtId="4" fontId="26" fillId="0" borderId="15" xfId="43" applyNumberFormat="1" applyFont="1" applyBorder="1" applyAlignment="1">
      <alignment horizontal="right" vertical="center"/>
    </xf>
    <xf numFmtId="4" fontId="26" fillId="0" borderId="15" xfId="0" applyNumberFormat="1" applyFont="1" applyBorder="1" applyAlignment="1">
      <alignment horizontal="right" vertical="center"/>
    </xf>
    <xf numFmtId="43" fontId="28" fillId="24" borderId="18" xfId="28" applyFont="1" applyFill="1" applyBorder="1" applyAlignment="1">
      <alignment horizontal="left" vertical="top"/>
    </xf>
    <xf numFmtId="4" fontId="25" fillId="24" borderId="41" xfId="43" applyNumberFormat="1" applyFont="1" applyFill="1" applyBorder="1" applyAlignment="1">
      <alignment horizontal="right" vertical="center"/>
    </xf>
    <xf numFmtId="4" fontId="25" fillId="0" borderId="14" xfId="43" applyNumberFormat="1" applyFont="1" applyBorder="1" applyAlignment="1">
      <alignment horizontal="right" vertical="center"/>
    </xf>
    <xf numFmtId="4" fontId="25" fillId="24" borderId="42" xfId="43" applyNumberFormat="1" applyFont="1" applyFill="1" applyBorder="1" applyAlignment="1">
      <alignment horizontal="right" vertical="center"/>
    </xf>
    <xf numFmtId="4" fontId="25" fillId="0" borderId="14" xfId="0" applyNumberFormat="1" applyFont="1" applyBorder="1" applyAlignment="1">
      <alignment horizontal="right" vertical="center"/>
    </xf>
    <xf numFmtId="4" fontId="25" fillId="24" borderId="38" xfId="43" applyNumberFormat="1" applyFont="1" applyFill="1" applyBorder="1" applyAlignment="1">
      <alignment horizontal="right" vertical="center"/>
    </xf>
    <xf numFmtId="4" fontId="25" fillId="24" borderId="43" xfId="43" applyNumberFormat="1" applyFont="1" applyFill="1" applyBorder="1" applyAlignment="1">
      <alignment horizontal="right" vertical="center"/>
    </xf>
    <xf numFmtId="43" fontId="30" fillId="24" borderId="17" xfId="28" applyFont="1" applyFill="1" applyBorder="1" applyAlignment="1">
      <alignment horizontal="left" vertical="top" wrapText="1"/>
    </xf>
    <xf numFmtId="4" fontId="26" fillId="24" borderId="36" xfId="43" applyNumberFormat="1" applyFont="1" applyFill="1" applyBorder="1" applyAlignment="1">
      <alignment horizontal="right" vertical="center"/>
    </xf>
    <xf numFmtId="4" fontId="26" fillId="0" borderId="32" xfId="43" applyNumberFormat="1" applyFont="1" applyBorder="1" applyAlignment="1">
      <alignment horizontal="right" vertical="center"/>
    </xf>
    <xf numFmtId="4" fontId="25" fillId="0" borderId="37" xfId="43" applyNumberFormat="1" applyFont="1" applyBorder="1" applyAlignment="1">
      <alignment horizontal="right" vertical="center"/>
    </xf>
    <xf numFmtId="0" fontId="27" fillId="24" borderId="15" xfId="28" applyNumberFormat="1" applyFont="1" applyFill="1" applyBorder="1" applyAlignment="1">
      <alignment horizontal="center" vertical="top"/>
    </xf>
    <xf numFmtId="43" fontId="29" fillId="24" borderId="15" xfId="28" applyFont="1" applyFill="1" applyBorder="1" applyAlignment="1">
      <alignment horizontal="left" vertical="top"/>
    </xf>
    <xf numFmtId="4" fontId="27" fillId="24" borderId="38" xfId="43" applyNumberFormat="1" applyFont="1" applyFill="1" applyBorder="1" applyAlignment="1">
      <alignment horizontal="right" vertical="center"/>
    </xf>
    <xf numFmtId="4" fontId="26" fillId="24" borderId="38" xfId="43" applyNumberFormat="1" applyFont="1" applyFill="1" applyBorder="1" applyAlignment="1">
      <alignment horizontal="right" vertical="center"/>
    </xf>
    <xf numFmtId="4" fontId="26" fillId="0" borderId="17" xfId="43" applyNumberFormat="1" applyFont="1" applyBorder="1" applyAlignment="1">
      <alignment horizontal="right" vertical="center"/>
    </xf>
    <xf numFmtId="4" fontId="26" fillId="0" borderId="35" xfId="0" applyNumberFormat="1" applyFont="1" applyBorder="1" applyAlignment="1">
      <alignment horizontal="right" vertical="center"/>
    </xf>
    <xf numFmtId="4" fontId="25" fillId="0" borderId="17" xfId="43" applyNumberFormat="1" applyFont="1" applyBorder="1" applyAlignment="1">
      <alignment horizontal="right" vertical="center"/>
    </xf>
    <xf numFmtId="4" fontId="25" fillId="0" borderId="40" xfId="0" applyNumberFormat="1" applyFont="1" applyBorder="1" applyAlignment="1">
      <alignment horizontal="right" vertical="center"/>
    </xf>
    <xf numFmtId="4" fontId="27" fillId="24" borderId="36" xfId="43" applyNumberFormat="1" applyFont="1" applyFill="1" applyBorder="1" applyAlignment="1">
      <alignment horizontal="right" vertical="center"/>
    </xf>
    <xf numFmtId="0" fontId="30" fillId="24" borderId="16" xfId="28" applyNumberFormat="1" applyFont="1" applyFill="1" applyBorder="1" applyAlignment="1">
      <alignment horizontal="center" vertical="top"/>
    </xf>
    <xf numFmtId="0" fontId="28" fillId="24" borderId="16" xfId="28" applyNumberFormat="1" applyFont="1" applyFill="1" applyBorder="1" applyAlignment="1">
      <alignment horizontal="center" vertical="top"/>
    </xf>
    <xf numFmtId="49" fontId="30" fillId="24" borderId="15" xfId="28" applyNumberFormat="1" applyFont="1" applyFill="1" applyBorder="1" applyAlignment="1">
      <alignment horizontal="center" vertical="top"/>
    </xf>
    <xf numFmtId="2" fontId="25" fillId="0" borderId="35" xfId="37" applyNumberFormat="1" applyFont="1" applyBorder="1" applyAlignment="1">
      <alignment horizontal="right" vertical="center"/>
    </xf>
    <xf numFmtId="2" fontId="25" fillId="0" borderId="14" xfId="37" applyNumberFormat="1" applyFont="1" applyBorder="1" applyAlignment="1">
      <alignment horizontal="right" vertical="center"/>
    </xf>
    <xf numFmtId="44" fontId="25" fillId="0" borderId="0" xfId="43" applyFont="1"/>
    <xf numFmtId="4" fontId="25" fillId="24" borderId="0" xfId="43" applyNumberFormat="1" applyFont="1" applyFill="1" applyBorder="1" applyAlignment="1">
      <alignment horizontal="right" vertical="center"/>
    </xf>
    <xf numFmtId="0" fontId="30" fillId="24" borderId="19" xfId="28" applyNumberFormat="1" applyFont="1" applyFill="1" applyBorder="1" applyAlignment="1">
      <alignment horizontal="center" vertical="top"/>
    </xf>
    <xf numFmtId="49" fontId="30" fillId="24" borderId="17" xfId="28" applyNumberFormat="1" applyFont="1" applyFill="1" applyBorder="1" applyAlignment="1">
      <alignment horizontal="center" vertical="top"/>
    </xf>
    <xf numFmtId="43" fontId="30" fillId="24" borderId="17" xfId="28" applyFont="1" applyFill="1" applyBorder="1" applyAlignment="1">
      <alignment horizontal="left" vertical="top"/>
    </xf>
    <xf numFmtId="0" fontId="26" fillId="0" borderId="0" xfId="0" applyFont="1"/>
    <xf numFmtId="0" fontId="26" fillId="24" borderId="17" xfId="28" applyNumberFormat="1" applyFont="1" applyFill="1" applyBorder="1" applyAlignment="1">
      <alignment horizontal="center" vertical="top"/>
    </xf>
    <xf numFmtId="49" fontId="25" fillId="24" borderId="17" xfId="28" applyNumberFormat="1" applyFont="1" applyFill="1" applyBorder="1" applyAlignment="1">
      <alignment horizontal="center" vertical="top"/>
    </xf>
    <xf numFmtId="0" fontId="25" fillId="24" borderId="16" xfId="28" applyNumberFormat="1" applyFont="1" applyFill="1" applyBorder="1" applyAlignment="1">
      <alignment horizontal="center" vertical="top"/>
    </xf>
    <xf numFmtId="4" fontId="25" fillId="0" borderId="15" xfId="43" applyNumberFormat="1" applyFont="1" applyBorder="1" applyAlignment="1">
      <alignment horizontal="right" vertical="center"/>
    </xf>
    <xf numFmtId="4" fontId="25" fillId="0" borderId="15" xfId="0" applyNumberFormat="1" applyFont="1" applyBorder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5" fillId="0" borderId="17" xfId="0" applyNumberFormat="1" applyFont="1" applyBorder="1" applyAlignment="1">
      <alignment horizontal="right" vertical="center"/>
    </xf>
    <xf numFmtId="49" fontId="29" fillId="24" borderId="15" xfId="28" applyNumberFormat="1" applyFont="1" applyFill="1" applyBorder="1" applyAlignment="1">
      <alignment horizontal="center" vertical="top"/>
    </xf>
    <xf numFmtId="4" fontId="27" fillId="0" borderId="15" xfId="43" applyNumberFormat="1" applyFont="1" applyBorder="1" applyAlignment="1">
      <alignment horizontal="right" vertical="center"/>
    </xf>
    <xf numFmtId="4" fontId="27" fillId="0" borderId="15" xfId="0" applyNumberFormat="1" applyFont="1" applyBorder="1" applyAlignment="1">
      <alignment horizontal="right" vertical="center"/>
    </xf>
    <xf numFmtId="49" fontId="27" fillId="24" borderId="18" xfId="28" applyNumberFormat="1" applyFont="1" applyFill="1" applyBorder="1" applyAlignment="1">
      <alignment horizontal="center" vertical="top"/>
    </xf>
    <xf numFmtId="4" fontId="27" fillId="24" borderId="42" xfId="43" applyNumberFormat="1" applyFont="1" applyFill="1" applyBorder="1" applyAlignment="1">
      <alignment horizontal="right" vertical="center"/>
    </xf>
    <xf numFmtId="49" fontId="30" fillId="24" borderId="20" xfId="28" applyNumberFormat="1" applyFont="1" applyFill="1" applyBorder="1" applyAlignment="1">
      <alignment horizontal="center" vertical="top"/>
    </xf>
    <xf numFmtId="49" fontId="28" fillId="24" borderId="20" xfId="28" applyNumberFormat="1" applyFont="1" applyFill="1" applyBorder="1" applyAlignment="1">
      <alignment horizontal="center" vertical="top"/>
    </xf>
    <xf numFmtId="0" fontId="30" fillId="24" borderId="35" xfId="28" applyNumberFormat="1" applyFont="1" applyFill="1" applyBorder="1" applyAlignment="1">
      <alignment horizontal="center" vertical="top"/>
    </xf>
    <xf numFmtId="49" fontId="28" fillId="24" borderId="34" xfId="28" applyNumberFormat="1" applyFont="1" applyFill="1" applyBorder="1" applyAlignment="1">
      <alignment horizontal="center" vertical="top"/>
    </xf>
    <xf numFmtId="43" fontId="28" fillId="24" borderId="36" xfId="28" applyFont="1" applyFill="1" applyBorder="1" applyAlignment="1">
      <alignment horizontal="left" vertical="top" wrapText="1"/>
    </xf>
    <xf numFmtId="4" fontId="25" fillId="24" borderId="35" xfId="43" applyNumberFormat="1" applyFont="1" applyFill="1" applyBorder="1" applyAlignment="1">
      <alignment horizontal="right" vertical="center"/>
    </xf>
    <xf numFmtId="4" fontId="25" fillId="0" borderId="0" xfId="43" applyNumberFormat="1" applyFont="1" applyBorder="1" applyAlignment="1">
      <alignment horizontal="right" vertical="center"/>
    </xf>
    <xf numFmtId="0" fontId="30" fillId="24" borderId="11" xfId="28" applyNumberFormat="1" applyFont="1" applyFill="1" applyBorder="1" applyAlignment="1">
      <alignment horizontal="center" vertical="top"/>
    </xf>
    <xf numFmtId="49" fontId="28" fillId="24" borderId="11" xfId="28" applyNumberFormat="1" applyFont="1" applyFill="1" applyBorder="1" applyAlignment="1">
      <alignment horizontal="center" vertical="top"/>
    </xf>
    <xf numFmtId="4" fontId="26" fillId="24" borderId="11" xfId="43" applyNumberFormat="1" applyFont="1" applyFill="1" applyBorder="1" applyAlignment="1">
      <alignment horizontal="right" vertical="center"/>
    </xf>
    <xf numFmtId="2" fontId="26" fillId="0" borderId="35" xfId="37" applyNumberFormat="1" applyFont="1" applyBorder="1" applyAlignment="1">
      <alignment horizontal="right" vertical="center"/>
    </xf>
    <xf numFmtId="49" fontId="27" fillId="24" borderId="11" xfId="28" applyNumberFormat="1" applyFont="1" applyFill="1" applyBorder="1" applyAlignment="1">
      <alignment horizontal="center" vertical="top"/>
    </xf>
    <xf numFmtId="4" fontId="27" fillId="24" borderId="11" xfId="43" applyNumberFormat="1" applyFont="1" applyFill="1" applyBorder="1" applyAlignment="1">
      <alignment horizontal="right" vertical="center"/>
    </xf>
    <xf numFmtId="49" fontId="26" fillId="24" borderId="18" xfId="28" applyNumberFormat="1" applyFont="1" applyFill="1" applyBorder="1" applyAlignment="1">
      <alignment horizontal="center" vertical="top"/>
    </xf>
    <xf numFmtId="43" fontId="30" fillId="24" borderId="18" xfId="28" applyFont="1" applyFill="1" applyBorder="1" applyAlignment="1">
      <alignment horizontal="left" vertical="top"/>
    </xf>
    <xf numFmtId="4" fontId="26" fillId="24" borderId="41" xfId="43" applyNumberFormat="1" applyFont="1" applyFill="1" applyBorder="1" applyAlignment="1">
      <alignment horizontal="right" vertical="center"/>
    </xf>
    <xf numFmtId="4" fontId="26" fillId="0" borderId="14" xfId="43" applyNumberFormat="1" applyFont="1" applyBorder="1" applyAlignment="1">
      <alignment horizontal="right" vertical="center"/>
    </xf>
    <xf numFmtId="49" fontId="30" fillId="24" borderId="11" xfId="28" applyNumberFormat="1" applyFont="1" applyFill="1" applyBorder="1" applyAlignment="1">
      <alignment horizontal="center" vertical="top"/>
    </xf>
    <xf numFmtId="43" fontId="30" fillId="24" borderId="11" xfId="28" applyFont="1" applyFill="1" applyBorder="1" applyAlignment="1">
      <alignment horizontal="left" vertical="top"/>
    </xf>
    <xf numFmtId="43" fontId="28" fillId="24" borderId="11" xfId="28" applyFont="1" applyFill="1" applyBorder="1" applyAlignment="1">
      <alignment horizontal="left" vertical="top"/>
    </xf>
    <xf numFmtId="49" fontId="28" fillId="24" borderId="24" xfId="28" applyNumberFormat="1" applyFont="1" applyFill="1" applyBorder="1" applyAlignment="1">
      <alignment horizontal="center" vertical="top"/>
    </xf>
    <xf numFmtId="43" fontId="28" fillId="24" borderId="45" xfId="28" applyFont="1" applyFill="1" applyBorder="1" applyAlignment="1">
      <alignment horizontal="left" vertical="top"/>
    </xf>
    <xf numFmtId="4" fontId="25" fillId="24" borderId="14" xfId="43" applyNumberFormat="1" applyFont="1" applyFill="1" applyBorder="1" applyAlignment="1">
      <alignment horizontal="right" vertical="center"/>
    </xf>
    <xf numFmtId="0" fontId="30" fillId="24" borderId="22" xfId="28" applyNumberFormat="1" applyFont="1" applyFill="1" applyBorder="1" applyAlignment="1">
      <alignment horizontal="center" vertical="top"/>
    </xf>
    <xf numFmtId="49" fontId="30" fillId="24" borderId="22" xfId="28" applyNumberFormat="1" applyFont="1" applyFill="1" applyBorder="1" applyAlignment="1">
      <alignment horizontal="center" vertical="top"/>
    </xf>
    <xf numFmtId="43" fontId="30" fillId="24" borderId="23" xfId="28" applyFont="1" applyFill="1" applyBorder="1" applyAlignment="1">
      <alignment horizontal="left" vertical="top" wrapText="1"/>
    </xf>
    <xf numFmtId="0" fontId="28" fillId="24" borderId="24" xfId="28" applyNumberFormat="1" applyFont="1" applyFill="1" applyBorder="1" applyAlignment="1">
      <alignment horizontal="center" vertical="top"/>
    </xf>
    <xf numFmtId="49" fontId="28" fillId="24" borderId="25" xfId="28" applyNumberFormat="1" applyFont="1" applyFill="1" applyBorder="1" applyAlignment="1">
      <alignment horizontal="center" vertical="top"/>
    </xf>
    <xf numFmtId="4" fontId="25" fillId="24" borderId="13" xfId="43" applyNumberFormat="1" applyFont="1" applyFill="1" applyBorder="1" applyAlignment="1">
      <alignment horizontal="right" vertical="center"/>
    </xf>
    <xf numFmtId="49" fontId="30" fillId="24" borderId="25" xfId="28" applyNumberFormat="1" applyFont="1" applyFill="1" applyBorder="1" applyAlignment="1">
      <alignment horizontal="center" vertical="top"/>
    </xf>
    <xf numFmtId="43" fontId="30" fillId="24" borderId="26" xfId="28" applyFont="1" applyFill="1" applyBorder="1" applyAlignment="1">
      <alignment horizontal="left" vertical="top" wrapText="1"/>
    </xf>
    <xf numFmtId="4" fontId="26" fillId="24" borderId="25" xfId="43" applyNumberFormat="1" applyFont="1" applyFill="1" applyBorder="1" applyAlignment="1">
      <alignment horizontal="right" vertical="center"/>
    </xf>
    <xf numFmtId="49" fontId="28" fillId="24" borderId="27" xfId="28" applyNumberFormat="1" applyFont="1" applyFill="1" applyBorder="1" applyAlignment="1">
      <alignment horizontal="center" vertical="top"/>
    </xf>
    <xf numFmtId="43" fontId="28" fillId="24" borderId="28" xfId="28" applyFont="1" applyFill="1" applyBorder="1" applyAlignment="1">
      <alignment horizontal="left" vertical="top"/>
    </xf>
    <xf numFmtId="4" fontId="25" fillId="24" borderId="27" xfId="43" applyNumberFormat="1" applyFont="1" applyFill="1" applyBorder="1" applyAlignment="1">
      <alignment horizontal="right" vertical="center"/>
    </xf>
    <xf numFmtId="0" fontId="29" fillId="24" borderId="30" xfId="28" applyNumberFormat="1" applyFont="1" applyFill="1" applyBorder="1" applyAlignment="1">
      <alignment horizontal="center" vertical="top"/>
    </xf>
    <xf numFmtId="49" fontId="29" fillId="24" borderId="14" xfId="28" applyNumberFormat="1" applyFont="1" applyFill="1" applyBorder="1" applyAlignment="1">
      <alignment horizontal="center" vertical="top"/>
    </xf>
    <xf numFmtId="43" fontId="29" fillId="24" borderId="29" xfId="28" applyFont="1" applyFill="1" applyBorder="1" applyAlignment="1">
      <alignment horizontal="left" vertical="top"/>
    </xf>
    <xf numFmtId="4" fontId="27" fillId="24" borderId="14" xfId="43" applyNumberFormat="1" applyFont="1" applyFill="1" applyBorder="1" applyAlignment="1">
      <alignment horizontal="right" vertical="center"/>
    </xf>
    <xf numFmtId="4" fontId="27" fillId="0" borderId="11" xfId="0" applyNumberFormat="1" applyFont="1" applyBorder="1" applyAlignment="1">
      <alignment horizontal="right" vertical="center"/>
    </xf>
    <xf numFmtId="49" fontId="30" fillId="24" borderId="14" xfId="28" applyNumberFormat="1" applyFont="1" applyFill="1" applyBorder="1" applyAlignment="1">
      <alignment horizontal="center" vertical="top"/>
    </xf>
    <xf numFmtId="4" fontId="26" fillId="24" borderId="14" xfId="43" applyNumberFormat="1" applyFont="1" applyFill="1" applyBorder="1" applyAlignment="1">
      <alignment horizontal="right" vertical="center"/>
    </xf>
    <xf numFmtId="49" fontId="28" fillId="24" borderId="14" xfId="28" applyNumberFormat="1" applyFont="1" applyFill="1" applyBorder="1" applyAlignment="1">
      <alignment horizontal="center" vertical="top"/>
    </xf>
    <xf numFmtId="43" fontId="28" fillId="24" borderId="11" xfId="28" applyFont="1" applyFill="1" applyBorder="1" applyAlignment="1">
      <alignment horizontal="left" vertical="top" wrapText="1"/>
    </xf>
    <xf numFmtId="164" fontId="29" fillId="24" borderId="11" xfId="28" applyNumberFormat="1" applyFont="1" applyFill="1" applyBorder="1" applyAlignment="1">
      <alignment horizontal="center" vertical="center"/>
    </xf>
    <xf numFmtId="0" fontId="29" fillId="24" borderId="11" xfId="28" applyNumberFormat="1" applyFont="1" applyFill="1" applyBorder="1" applyAlignment="1">
      <alignment horizontal="center" vertical="center"/>
    </xf>
    <xf numFmtId="49" fontId="29" fillId="24" borderId="11" xfId="28" applyNumberFormat="1" applyFont="1" applyFill="1" applyBorder="1" applyAlignment="1">
      <alignment horizontal="center" vertical="center"/>
    </xf>
    <xf numFmtId="43" fontId="29" fillId="24" borderId="11" xfId="28" applyFont="1" applyFill="1" applyBorder="1" applyAlignment="1">
      <alignment horizontal="left" vertical="center"/>
    </xf>
    <xf numFmtId="0" fontId="25" fillId="0" borderId="0" xfId="0" applyFont="1"/>
    <xf numFmtId="0" fontId="25" fillId="0" borderId="0" xfId="0" applyNumberFormat="1" applyFont="1" applyAlignment="1">
      <alignment horizontal="center" vertical="top"/>
    </xf>
    <xf numFmtId="49" fontId="25" fillId="0" borderId="0" xfId="0" applyNumberFormat="1" applyFont="1" applyAlignment="1">
      <alignment horizontal="center" vertical="top"/>
    </xf>
    <xf numFmtId="0" fontId="25" fillId="0" borderId="0" xfId="0" applyFont="1" applyAlignment="1"/>
    <xf numFmtId="44" fontId="25" fillId="0" borderId="0" xfId="43" applyFont="1" applyAlignment="1">
      <alignment horizontal="center"/>
    </xf>
    <xf numFmtId="4" fontId="25" fillId="0" borderId="0" xfId="0" applyNumberFormat="1" applyFont="1"/>
    <xf numFmtId="165" fontId="25" fillId="0" borderId="0" xfId="0" applyNumberFormat="1" applyFont="1"/>
    <xf numFmtId="0" fontId="25" fillId="0" borderId="10" xfId="0" applyFont="1" applyBorder="1"/>
    <xf numFmtId="0" fontId="33" fillId="0" borderId="0" xfId="0" applyFont="1" applyAlignment="1">
      <alignment horizontal="center"/>
    </xf>
    <xf numFmtId="0" fontId="31" fillId="25" borderId="11" xfId="0" applyFont="1" applyFill="1" applyBorder="1" applyAlignment="1">
      <alignment horizontal="center" vertical="center" wrapText="1"/>
    </xf>
    <xf numFmtId="44" fontId="31" fillId="25" borderId="12" xfId="43" applyFont="1" applyFill="1" applyBorder="1" applyAlignment="1">
      <alignment horizontal="center" vertical="center"/>
    </xf>
    <xf numFmtId="165" fontId="31" fillId="25" borderId="12" xfId="0" applyNumberFormat="1" applyFont="1" applyFill="1" applyBorder="1" applyAlignment="1">
      <alignment horizontal="center" vertical="center" wrapText="1"/>
    </xf>
    <xf numFmtId="4" fontId="26" fillId="24" borderId="42" xfId="43" applyNumberFormat="1" applyFont="1" applyFill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 vertical="center"/>
    </xf>
    <xf numFmtId="44" fontId="25" fillId="0" borderId="11" xfId="43" applyFont="1" applyBorder="1"/>
    <xf numFmtId="2" fontId="26" fillId="0" borderId="14" xfId="37" applyNumberFormat="1" applyFont="1" applyBorder="1" applyAlignment="1">
      <alignment horizontal="right" vertical="center"/>
    </xf>
    <xf numFmtId="164" fontId="29" fillId="24" borderId="48" xfId="28" applyNumberFormat="1" applyFont="1" applyFill="1" applyBorder="1" applyAlignment="1">
      <alignment horizontal="center" vertical="top"/>
    </xf>
    <xf numFmtId="164" fontId="30" fillId="24" borderId="48" xfId="28" applyNumberFormat="1" applyFont="1" applyFill="1" applyBorder="1" applyAlignment="1">
      <alignment horizontal="center" vertical="top"/>
    </xf>
    <xf numFmtId="0" fontId="27" fillId="24" borderId="16" xfId="28" applyNumberFormat="1" applyFont="1" applyFill="1" applyBorder="1" applyAlignment="1">
      <alignment horizontal="center" vertical="top"/>
    </xf>
    <xf numFmtId="164" fontId="29" fillId="24" borderId="17" xfId="28" applyNumberFormat="1" applyFont="1" applyFill="1" applyBorder="1" applyAlignment="1">
      <alignment horizontal="center" vertical="top"/>
    </xf>
    <xf numFmtId="164" fontId="29" fillId="24" borderId="16" xfId="28" applyNumberFormat="1" applyFont="1" applyFill="1" applyBorder="1" applyAlignment="1">
      <alignment horizontal="center" vertical="top"/>
    </xf>
    <xf numFmtId="0" fontId="30" fillId="24" borderId="17" xfId="28" applyNumberFormat="1" applyFont="1" applyFill="1" applyBorder="1" applyAlignment="1">
      <alignment horizontal="center" vertical="top"/>
    </xf>
    <xf numFmtId="0" fontId="30" fillId="24" borderId="16" xfId="28" applyNumberFormat="1" applyFont="1" applyFill="1" applyBorder="1" applyAlignment="1">
      <alignment horizontal="center" vertical="top"/>
    </xf>
    <xf numFmtId="0" fontId="27" fillId="24" borderId="17" xfId="28" applyNumberFormat="1" applyFont="1" applyFill="1" applyBorder="1" applyAlignment="1">
      <alignment horizontal="center" vertical="top"/>
    </xf>
    <xf numFmtId="0" fontId="27" fillId="24" borderId="16" xfId="28" applyNumberFormat="1" applyFont="1" applyFill="1" applyBorder="1" applyAlignment="1">
      <alignment horizontal="center" vertical="top"/>
    </xf>
    <xf numFmtId="0" fontId="27" fillId="24" borderId="18" xfId="28" applyNumberFormat="1" applyFont="1" applyFill="1" applyBorder="1" applyAlignment="1">
      <alignment horizontal="center" vertical="top"/>
    </xf>
    <xf numFmtId="0" fontId="28" fillId="24" borderId="17" xfId="28" applyNumberFormat="1" applyFont="1" applyFill="1" applyBorder="1" applyAlignment="1">
      <alignment horizontal="center" vertical="top"/>
    </xf>
    <xf numFmtId="0" fontId="28" fillId="24" borderId="16" xfId="28" applyNumberFormat="1" applyFont="1" applyFill="1" applyBorder="1" applyAlignment="1">
      <alignment horizontal="center" vertical="top"/>
    </xf>
    <xf numFmtId="0" fontId="28" fillId="24" borderId="18" xfId="28" applyNumberFormat="1" applyFont="1" applyFill="1" applyBorder="1" applyAlignment="1">
      <alignment horizontal="center" vertical="top"/>
    </xf>
    <xf numFmtId="164" fontId="29" fillId="24" borderId="50" xfId="28" applyNumberFormat="1" applyFont="1" applyFill="1" applyBorder="1" applyAlignment="1">
      <alignment horizontal="center" vertical="top"/>
    </xf>
    <xf numFmtId="164" fontId="29" fillId="24" borderId="46" xfId="28" applyNumberFormat="1" applyFont="1" applyFill="1" applyBorder="1" applyAlignment="1">
      <alignment horizontal="center" vertical="top"/>
    </xf>
    <xf numFmtId="0" fontId="30" fillId="24" borderId="34" xfId="28" applyNumberFormat="1" applyFont="1" applyFill="1" applyBorder="1" applyAlignment="1">
      <alignment horizontal="center" vertical="top"/>
    </xf>
    <xf numFmtId="0" fontId="30" fillId="24" borderId="39" xfId="28" applyNumberFormat="1" applyFont="1" applyFill="1" applyBorder="1" applyAlignment="1">
      <alignment horizontal="center" vertical="top"/>
    </xf>
    <xf numFmtId="164" fontId="29" fillId="24" borderId="35" xfId="28" applyNumberFormat="1" applyFont="1" applyFill="1" applyBorder="1" applyAlignment="1">
      <alignment horizontal="center" vertical="top"/>
    </xf>
    <xf numFmtId="164" fontId="29" fillId="24" borderId="13" xfId="28" applyNumberFormat="1" applyFont="1" applyFill="1" applyBorder="1" applyAlignment="1">
      <alignment horizontal="center" vertical="top"/>
    </xf>
    <xf numFmtId="0" fontId="30" fillId="24" borderId="35" xfId="28" applyNumberFormat="1" applyFont="1" applyFill="1" applyBorder="1" applyAlignment="1">
      <alignment horizontal="center" vertical="top"/>
    </xf>
    <xf numFmtId="0" fontId="30" fillId="24" borderId="13" xfId="28" applyNumberFormat="1" applyFont="1" applyFill="1" applyBorder="1" applyAlignment="1">
      <alignment horizontal="center" vertical="top"/>
    </xf>
    <xf numFmtId="0" fontId="30" fillId="24" borderId="46" xfId="28" applyNumberFormat="1" applyFont="1" applyFill="1" applyBorder="1" applyAlignment="1">
      <alignment horizontal="center" vertical="top"/>
    </xf>
    <xf numFmtId="164" fontId="29" fillId="24" borderId="18" xfId="28" applyNumberFormat="1" applyFont="1" applyFill="1" applyBorder="1" applyAlignment="1">
      <alignment horizontal="center" vertical="top"/>
    </xf>
    <xf numFmtId="0" fontId="30" fillId="24" borderId="11" xfId="28" applyNumberFormat="1" applyFont="1" applyFill="1" applyBorder="1" applyAlignment="1">
      <alignment horizontal="center" vertical="top"/>
    </xf>
    <xf numFmtId="0" fontId="30" fillId="24" borderId="18" xfId="28" applyNumberFormat="1" applyFont="1" applyFill="1" applyBorder="1" applyAlignment="1">
      <alignment horizontal="center" vertical="top"/>
    </xf>
    <xf numFmtId="164" fontId="29" fillId="24" borderId="47" xfId="28" applyNumberFormat="1" applyFont="1" applyFill="1" applyBorder="1" applyAlignment="1">
      <alignment horizontal="center" vertical="top"/>
    </xf>
    <xf numFmtId="164" fontId="29" fillId="24" borderId="48" xfId="28" applyNumberFormat="1" applyFont="1" applyFill="1" applyBorder="1" applyAlignment="1">
      <alignment horizontal="center" vertical="top"/>
    </xf>
    <xf numFmtId="164" fontId="29" fillId="24" borderId="31" xfId="28" applyNumberFormat="1" applyFont="1" applyFill="1" applyBorder="1" applyAlignment="1">
      <alignment horizontal="center" vertical="top"/>
    </xf>
    <xf numFmtId="164" fontId="29" fillId="24" borderId="36" xfId="28" applyNumberFormat="1" applyFont="1" applyFill="1" applyBorder="1" applyAlignment="1">
      <alignment horizontal="center" vertical="top"/>
    </xf>
    <xf numFmtId="0" fontId="30" fillId="24" borderId="22" xfId="28" applyNumberFormat="1" applyFont="1" applyFill="1" applyBorder="1" applyAlignment="1">
      <alignment horizontal="center" vertical="top"/>
    </xf>
    <xf numFmtId="0" fontId="30" fillId="24" borderId="14" xfId="28" applyNumberFormat="1" applyFont="1" applyFill="1" applyBorder="1" applyAlignment="1">
      <alignment horizontal="center" vertical="top"/>
    </xf>
    <xf numFmtId="0" fontId="26" fillId="0" borderId="35" xfId="0" applyNumberFormat="1" applyFont="1" applyBorder="1" applyAlignment="1">
      <alignment horizontal="center" vertical="top"/>
    </xf>
    <xf numFmtId="0" fontId="26" fillId="0" borderId="24" xfId="0" applyNumberFormat="1" applyFont="1" applyBorder="1" applyAlignment="1">
      <alignment horizontal="center" vertical="top"/>
    </xf>
    <xf numFmtId="0" fontId="26" fillId="24" borderId="17" xfId="28" applyNumberFormat="1" applyFont="1" applyFill="1" applyBorder="1" applyAlignment="1">
      <alignment horizontal="center" vertical="top"/>
    </xf>
    <xf numFmtId="0" fontId="26" fillId="24" borderId="16" xfId="28" applyNumberFormat="1" applyFont="1" applyFill="1" applyBorder="1" applyAlignment="1">
      <alignment horizontal="center" vertical="top"/>
    </xf>
    <xf numFmtId="0" fontId="26" fillId="24" borderId="18" xfId="28" applyNumberFormat="1" applyFont="1" applyFill="1" applyBorder="1" applyAlignment="1">
      <alignment horizontal="center" vertical="top"/>
    </xf>
    <xf numFmtId="164" fontId="29" fillId="24" borderId="17" xfId="28" applyNumberFormat="1" applyFont="1" applyFill="1" applyBorder="1" applyAlignment="1">
      <alignment horizontal="center" vertical="top" wrapText="1"/>
    </xf>
    <xf numFmtId="164" fontId="29" fillId="24" borderId="16" xfId="28" applyNumberFormat="1" applyFont="1" applyFill="1" applyBorder="1" applyAlignment="1">
      <alignment horizontal="center" vertical="top" wrapText="1"/>
    </xf>
    <xf numFmtId="0" fontId="27" fillId="0" borderId="35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44" fontId="31" fillId="25" borderId="37" xfId="43" applyFont="1" applyFill="1" applyBorder="1" applyAlignment="1">
      <alignment horizontal="center" vertical="center" wrapText="1"/>
    </xf>
    <xf numFmtId="44" fontId="31" fillId="25" borderId="31" xfId="43" applyFont="1" applyFill="1" applyBorder="1" applyAlignment="1">
      <alignment horizontal="center" vertical="center" wrapText="1"/>
    </xf>
    <xf numFmtId="0" fontId="31" fillId="25" borderId="44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top"/>
    </xf>
    <xf numFmtId="49" fontId="27" fillId="0" borderId="14" xfId="0" applyNumberFormat="1" applyFont="1" applyBorder="1" applyAlignment="1">
      <alignment horizontal="center" vertical="top"/>
    </xf>
    <xf numFmtId="0" fontId="32" fillId="0" borderId="49" xfId="0" applyFont="1" applyBorder="1"/>
    <xf numFmtId="0" fontId="32" fillId="0" borderId="12" xfId="0" applyFont="1" applyBorder="1"/>
    <xf numFmtId="0" fontId="31" fillId="25" borderId="35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14" xfId="0" applyFont="1" applyFill="1" applyBorder="1" applyAlignment="1">
      <alignment horizontal="center" vertical="center" wrapText="1"/>
    </xf>
    <xf numFmtId="0" fontId="31" fillId="25" borderId="49" xfId="0" applyFont="1" applyFill="1" applyBorder="1" applyAlignment="1">
      <alignment horizontal="center" vertical="center" wrapText="1"/>
    </xf>
    <xf numFmtId="49" fontId="26" fillId="0" borderId="35" xfId="0" applyNumberFormat="1" applyFont="1" applyBorder="1" applyAlignment="1">
      <alignment horizontal="center" vertical="top"/>
    </xf>
    <xf numFmtId="49" fontId="26" fillId="0" borderId="14" xfId="0" applyNumberFormat="1" applyFont="1" applyBorder="1" applyAlignment="1">
      <alignment horizontal="center" vertical="top"/>
    </xf>
    <xf numFmtId="0" fontId="31" fillId="25" borderId="35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5" borderId="35" xfId="0" applyNumberFormat="1" applyFont="1" applyFill="1" applyBorder="1" applyAlignment="1">
      <alignment horizontal="center" vertical="center" wrapText="1"/>
    </xf>
    <xf numFmtId="0" fontId="31" fillId="25" borderId="13" xfId="0" applyNumberFormat="1" applyFont="1" applyFill="1" applyBorder="1" applyAlignment="1">
      <alignment horizontal="center" vertical="center" wrapText="1"/>
    </xf>
    <xf numFmtId="0" fontId="31" fillId="25" borderId="14" xfId="0" applyNumberFormat="1" applyFont="1" applyFill="1" applyBorder="1" applyAlignment="1">
      <alignment horizontal="center" vertical="center" wrapText="1"/>
    </xf>
    <xf numFmtId="49" fontId="31" fillId="25" borderId="35" xfId="0" applyNumberFormat="1" applyFont="1" applyFill="1" applyBorder="1" applyAlignment="1">
      <alignment horizontal="center" vertical="center" wrapText="1"/>
    </xf>
    <xf numFmtId="49" fontId="31" fillId="25" borderId="13" xfId="0" applyNumberFormat="1" applyFont="1" applyFill="1" applyBorder="1" applyAlignment="1">
      <alignment horizontal="center" vertical="center" wrapText="1"/>
    </xf>
    <xf numFmtId="49" fontId="31" fillId="25" borderId="14" xfId="0" applyNumberFormat="1" applyFont="1" applyFill="1" applyBorder="1" applyAlignment="1">
      <alignment horizontal="center" vertical="center" wrapText="1"/>
    </xf>
    <xf numFmtId="4" fontId="25" fillId="24" borderId="23" xfId="43" applyNumberFormat="1" applyFont="1" applyFill="1" applyBorder="1" applyAlignment="1">
      <alignment horizontal="right" vertical="center"/>
    </xf>
    <xf numFmtId="0" fontId="26" fillId="0" borderId="11" xfId="0" applyFont="1" applyBorder="1"/>
    <xf numFmtId="164" fontId="29" fillId="24" borderId="42" xfId="28" applyNumberFormat="1" applyFont="1" applyFill="1" applyBorder="1" applyAlignment="1">
      <alignment horizontal="center" vertical="top"/>
    </xf>
    <xf numFmtId="0" fontId="25" fillId="24" borderId="11" xfId="28" applyNumberFormat="1" applyFont="1" applyFill="1" applyBorder="1" applyAlignment="1">
      <alignment horizontal="center" vertical="top"/>
    </xf>
    <xf numFmtId="49" fontId="28" fillId="24" borderId="16" xfId="28" applyNumberFormat="1" applyFont="1" applyFill="1" applyBorder="1" applyAlignment="1">
      <alignment horizontal="center" vertical="top"/>
    </xf>
    <xf numFmtId="43" fontId="28" fillId="24" borderId="18" xfId="28" applyFont="1" applyFill="1" applyBorder="1" applyAlignment="1">
      <alignment horizontal="left" vertical="top" wrapText="1"/>
    </xf>
    <xf numFmtId="0" fontId="26" fillId="24" borderId="11" xfId="28" applyNumberFormat="1" applyFont="1" applyFill="1" applyBorder="1" applyAlignment="1">
      <alignment horizontal="center" vertical="top"/>
    </xf>
    <xf numFmtId="49" fontId="26" fillId="24" borderId="11" xfId="28" applyNumberFormat="1" applyFont="1" applyFill="1" applyBorder="1" applyAlignment="1">
      <alignment horizontal="center" vertical="top"/>
    </xf>
    <xf numFmtId="0" fontId="28" fillId="24" borderId="11" xfId="28" applyNumberFormat="1" applyFont="1" applyFill="1" applyBorder="1" applyAlignment="1">
      <alignment horizontal="center" vertical="top"/>
    </xf>
    <xf numFmtId="49" fontId="25" fillId="24" borderId="20" xfId="28" applyNumberFormat="1" applyFont="1" applyFill="1" applyBorder="1" applyAlignment="1">
      <alignment horizontal="center" vertical="top"/>
    </xf>
    <xf numFmtId="4" fontId="25" fillId="24" borderId="20" xfId="43" applyNumberFormat="1" applyFont="1" applyFill="1" applyBorder="1" applyAlignment="1">
      <alignment horizontal="right" vertical="center"/>
    </xf>
    <xf numFmtId="0" fontId="28" fillId="24" borderId="11" xfId="28" applyNumberFormat="1" applyFont="1" applyFill="1" applyBorder="1" applyAlignment="1">
      <alignment vertical="top"/>
    </xf>
    <xf numFmtId="0" fontId="27" fillId="24" borderId="45" xfId="28" applyNumberFormat="1" applyFont="1" applyFill="1" applyBorder="1" applyAlignment="1">
      <alignment horizontal="center" vertical="top"/>
    </xf>
    <xf numFmtId="43" fontId="29" fillId="24" borderId="18" xfId="28" applyFont="1" applyFill="1" applyBorder="1" applyAlignment="1">
      <alignment horizontal="left" vertical="top"/>
    </xf>
    <xf numFmtId="4" fontId="26" fillId="24" borderId="17" xfId="43" applyNumberFormat="1" applyFont="1" applyFill="1" applyBorder="1" applyAlignment="1">
      <alignment horizontal="right" vertical="center"/>
    </xf>
    <xf numFmtId="0" fontId="28" fillId="24" borderId="42" xfId="28" applyNumberFormat="1" applyFont="1" applyFill="1" applyBorder="1" applyAlignment="1">
      <alignment horizontal="center" vertical="top"/>
    </xf>
    <xf numFmtId="4" fontId="25" fillId="0" borderId="51" xfId="43" applyNumberFormat="1" applyFont="1" applyBorder="1" applyAlignment="1">
      <alignment horizontal="right" vertical="center"/>
    </xf>
    <xf numFmtId="0" fontId="25" fillId="0" borderId="35" xfId="0" applyFont="1" applyBorder="1"/>
    <xf numFmtId="43" fontId="25" fillId="0" borderId="35" xfId="28" applyFont="1" applyBorder="1" applyAlignment="1">
      <alignment horizontal="right"/>
    </xf>
    <xf numFmtId="43" fontId="28" fillId="24" borderId="36" xfId="28" applyFont="1" applyFill="1" applyBorder="1" applyAlignment="1">
      <alignment horizontal="left" vertical="top"/>
    </xf>
    <xf numFmtId="4" fontId="27" fillId="24" borderId="16" xfId="43" applyNumberFormat="1" applyFont="1" applyFill="1" applyBorder="1" applyAlignment="1">
      <alignment horizontal="right" vertical="center"/>
    </xf>
    <xf numFmtId="0" fontId="28" fillId="24" borderId="42" xfId="28" applyNumberFormat="1" applyFont="1" applyFill="1" applyBorder="1" applyAlignment="1">
      <alignment vertical="top"/>
    </xf>
    <xf numFmtId="43" fontId="28" fillId="24" borderId="26" xfId="28" applyFont="1" applyFill="1" applyBorder="1" applyAlignment="1">
      <alignment horizontal="left" vertical="top" wrapText="1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28" builtinId="3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Procentowy" xfId="37" builtinId="5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" xfId="43" builtinId="4"/>
    <cellStyle name="Złe" xfId="4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N148"/>
  <sheetViews>
    <sheetView showRowColHeaders="0" tabSelected="1" view="pageLayout" topLeftCell="A25" zoomScaleNormal="100" workbookViewId="0">
      <selection activeCell="H40" sqref="H40"/>
    </sheetView>
  </sheetViews>
  <sheetFormatPr defaultRowHeight="15"/>
  <cols>
    <col min="1" max="1" width="4.5703125" style="200" customWidth="1"/>
    <col min="2" max="2" width="7.28515625" style="201" customWidth="1"/>
    <col min="3" max="3" width="5.85546875" style="202" customWidth="1"/>
    <col min="4" max="4" width="39.28515625" style="203" customWidth="1"/>
    <col min="5" max="5" width="14.28515625" style="204" customWidth="1"/>
    <col min="6" max="6" width="14.140625" style="134" customWidth="1"/>
    <col min="7" max="7" width="11.7109375" style="134" customWidth="1"/>
    <col min="8" max="8" width="14.7109375" style="200" customWidth="1"/>
    <col min="9" max="9" width="14.42578125" style="200" customWidth="1"/>
    <col min="10" max="10" width="12.140625" style="206" customWidth="1"/>
    <col min="11" max="11" width="7.7109375" style="207" customWidth="1"/>
    <col min="12" max="12" width="15" bestFit="1" customWidth="1"/>
    <col min="13" max="13" width="10.140625" bestFit="1" customWidth="1"/>
  </cols>
  <sheetData>
    <row r="1" spans="1:13">
      <c r="A1" s="15"/>
      <c r="B1" s="16"/>
      <c r="C1" s="17"/>
      <c r="D1" s="18"/>
      <c r="E1" s="19" t="s">
        <v>55</v>
      </c>
      <c r="F1" s="20"/>
      <c r="G1" s="20"/>
      <c r="H1" s="15"/>
      <c r="I1" s="15"/>
      <c r="J1" s="21" t="s">
        <v>57</v>
      </c>
      <c r="K1" s="15"/>
    </row>
    <row r="2" spans="1:13" ht="12.75" customHeight="1">
      <c r="A2" s="261" t="s">
        <v>134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3" ht="27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3" s="208" customFormat="1" ht="15.75" customHeight="1">
      <c r="A4" s="267" t="s">
        <v>0</v>
      </c>
      <c r="B4" s="276" t="s">
        <v>1</v>
      </c>
      <c r="C4" s="279" t="s">
        <v>112</v>
      </c>
      <c r="D4" s="273" t="s">
        <v>49</v>
      </c>
      <c r="E4" s="259" t="s">
        <v>113</v>
      </c>
      <c r="F4" s="270"/>
      <c r="G4" s="260"/>
      <c r="H4" s="259" t="s">
        <v>54</v>
      </c>
      <c r="I4" s="265"/>
      <c r="J4" s="266"/>
      <c r="K4" s="267" t="s">
        <v>133</v>
      </c>
    </row>
    <row r="5" spans="1:13" s="208" customFormat="1" ht="17.25" customHeight="1">
      <c r="A5" s="268"/>
      <c r="B5" s="277"/>
      <c r="C5" s="280"/>
      <c r="D5" s="274"/>
      <c r="E5" s="257" t="s">
        <v>45</v>
      </c>
      <c r="F5" s="259" t="s">
        <v>50</v>
      </c>
      <c r="G5" s="260"/>
      <c r="H5" s="257" t="s">
        <v>45</v>
      </c>
      <c r="I5" s="259" t="s">
        <v>50</v>
      </c>
      <c r="J5" s="260"/>
      <c r="K5" s="268"/>
    </row>
    <row r="6" spans="1:13" s="208" customFormat="1" ht="33" customHeight="1">
      <c r="A6" s="269"/>
      <c r="B6" s="278"/>
      <c r="C6" s="281"/>
      <c r="D6" s="275"/>
      <c r="E6" s="258"/>
      <c r="F6" s="209" t="s">
        <v>51</v>
      </c>
      <c r="G6" s="210" t="s">
        <v>52</v>
      </c>
      <c r="H6" s="258"/>
      <c r="I6" s="209" t="s">
        <v>51</v>
      </c>
      <c r="J6" s="211" t="s">
        <v>52</v>
      </c>
      <c r="K6" s="269"/>
    </row>
    <row r="7" spans="1:13" s="6" customFormat="1" ht="16.5" customHeight="1">
      <c r="A7" s="22" t="s">
        <v>111</v>
      </c>
      <c r="B7" s="23"/>
      <c r="C7" s="24"/>
      <c r="D7" s="25" t="s">
        <v>46</v>
      </c>
      <c r="E7" s="26">
        <f>SUM(E8)</f>
        <v>20155.75</v>
      </c>
      <c r="F7" s="26">
        <f t="shared" ref="F7:I7" si="0">SUM(F8)</f>
        <v>20155.75</v>
      </c>
      <c r="G7" s="26">
        <f t="shared" si="0"/>
        <v>0</v>
      </c>
      <c r="H7" s="26">
        <f t="shared" si="0"/>
        <v>20155.75</v>
      </c>
      <c r="I7" s="26">
        <f t="shared" si="0"/>
        <v>20155.75</v>
      </c>
      <c r="J7" s="27"/>
      <c r="K7" s="28">
        <f>H7/E7*100</f>
        <v>100</v>
      </c>
    </row>
    <row r="8" spans="1:13" s="1" customFormat="1">
      <c r="A8" s="263"/>
      <c r="B8" s="271" t="s">
        <v>58</v>
      </c>
      <c r="C8" s="29"/>
      <c r="D8" s="30" t="s">
        <v>40</v>
      </c>
      <c r="E8" s="31">
        <f>SUM(E9)</f>
        <v>20155.75</v>
      </c>
      <c r="F8" s="31">
        <f t="shared" ref="F8:I8" si="1">SUM(F9)</f>
        <v>20155.75</v>
      </c>
      <c r="G8" s="31">
        <f t="shared" si="1"/>
        <v>0</v>
      </c>
      <c r="H8" s="31">
        <f t="shared" si="1"/>
        <v>20155.75</v>
      </c>
      <c r="I8" s="31">
        <f t="shared" si="1"/>
        <v>20155.75</v>
      </c>
      <c r="J8" s="32"/>
      <c r="K8" s="33">
        <f>H8/E8*100</f>
        <v>100</v>
      </c>
    </row>
    <row r="9" spans="1:13" s="1" customFormat="1" ht="60">
      <c r="A9" s="264"/>
      <c r="B9" s="272"/>
      <c r="C9" s="34">
        <v>2010</v>
      </c>
      <c r="D9" s="35" t="s">
        <v>7</v>
      </c>
      <c r="E9" s="36">
        <v>20155.75</v>
      </c>
      <c r="F9" s="36">
        <v>20155.75</v>
      </c>
      <c r="G9" s="37"/>
      <c r="H9" s="36">
        <v>20155.75</v>
      </c>
      <c r="I9" s="36">
        <v>20155.75</v>
      </c>
      <c r="J9" s="38"/>
      <c r="K9" s="39">
        <f t="shared" ref="K9:K67" si="2">H9/E9*100</f>
        <v>100</v>
      </c>
    </row>
    <row r="10" spans="1:13" s="2" customFormat="1">
      <c r="A10" s="254">
        <v>600</v>
      </c>
      <c r="B10" s="40"/>
      <c r="C10" s="41"/>
      <c r="D10" s="42" t="s">
        <v>47</v>
      </c>
      <c r="E10" s="43">
        <f>SUM(E11)</f>
        <v>110648</v>
      </c>
      <c r="F10" s="43">
        <f t="shared" ref="F10:J10" si="3">SUM(F11)</f>
        <v>0</v>
      </c>
      <c r="G10" s="43">
        <f t="shared" si="3"/>
        <v>110648</v>
      </c>
      <c r="H10" s="43">
        <f t="shared" si="3"/>
        <v>110648</v>
      </c>
      <c r="I10" s="43">
        <f t="shared" si="3"/>
        <v>0</v>
      </c>
      <c r="J10" s="43">
        <f t="shared" si="3"/>
        <v>110648</v>
      </c>
      <c r="K10" s="28">
        <f t="shared" si="2"/>
        <v>100</v>
      </c>
    </row>
    <row r="11" spans="1:13" s="12" customFormat="1">
      <c r="A11" s="255"/>
      <c r="B11" s="247">
        <v>60016</v>
      </c>
      <c r="C11" s="29"/>
      <c r="D11" s="30" t="s">
        <v>121</v>
      </c>
      <c r="E11" s="32">
        <f t="shared" ref="E11:J11" si="4">SUM(E12:E12)</f>
        <v>110648</v>
      </c>
      <c r="F11" s="32">
        <f t="shared" si="4"/>
        <v>0</v>
      </c>
      <c r="G11" s="32">
        <f t="shared" si="4"/>
        <v>110648</v>
      </c>
      <c r="H11" s="32">
        <f t="shared" si="4"/>
        <v>110648</v>
      </c>
      <c r="I11" s="32">
        <f t="shared" si="4"/>
        <v>0</v>
      </c>
      <c r="J11" s="32">
        <f t="shared" si="4"/>
        <v>110648</v>
      </c>
      <c r="K11" s="33">
        <f t="shared" si="2"/>
        <v>100</v>
      </c>
    </row>
    <row r="12" spans="1:13" s="1" customFormat="1" ht="60">
      <c r="A12" s="256"/>
      <c r="B12" s="248"/>
      <c r="C12" s="34" t="s">
        <v>95</v>
      </c>
      <c r="D12" s="44" t="s">
        <v>125</v>
      </c>
      <c r="E12" s="38">
        <v>110648</v>
      </c>
      <c r="F12" s="38"/>
      <c r="G12" s="38">
        <v>110648</v>
      </c>
      <c r="H12" s="38">
        <v>110648</v>
      </c>
      <c r="I12" s="38">
        <v>0</v>
      </c>
      <c r="J12" s="38">
        <v>110648</v>
      </c>
      <c r="K12" s="39">
        <f t="shared" si="2"/>
        <v>100</v>
      </c>
    </row>
    <row r="13" spans="1:13" s="3" customFormat="1">
      <c r="A13" s="219">
        <v>700</v>
      </c>
      <c r="B13" s="45"/>
      <c r="C13" s="46"/>
      <c r="D13" s="47" t="s">
        <v>2</v>
      </c>
      <c r="E13" s="48">
        <f>SUM(E14)</f>
        <v>153203</v>
      </c>
      <c r="F13" s="48">
        <f>SUM(F14)</f>
        <v>61500</v>
      </c>
      <c r="G13" s="49">
        <f>SUM(G14)</f>
        <v>91703</v>
      </c>
      <c r="H13" s="48">
        <f>SUM(H14)</f>
        <v>129848.30999999998</v>
      </c>
      <c r="I13" s="48">
        <f>SUM(I15:I21)</f>
        <v>61382.259999999995</v>
      </c>
      <c r="J13" s="49">
        <f>SUM(J14)</f>
        <v>68466.05</v>
      </c>
      <c r="K13" s="28">
        <f t="shared" si="2"/>
        <v>84.755722799161887</v>
      </c>
      <c r="L13" s="11"/>
      <c r="M13" s="14"/>
    </row>
    <row r="14" spans="1:13">
      <c r="A14" s="220"/>
      <c r="B14" s="50">
        <v>70005</v>
      </c>
      <c r="C14" s="51"/>
      <c r="D14" s="52" t="s">
        <v>3</v>
      </c>
      <c r="E14" s="53">
        <f>SUM(E15:E20)</f>
        <v>153203</v>
      </c>
      <c r="F14" s="53">
        <f>SUM(F15:F20)</f>
        <v>61500</v>
      </c>
      <c r="G14" s="54">
        <f>SUM(G15:G20)</f>
        <v>91703</v>
      </c>
      <c r="H14" s="53">
        <f>SUM(H15:H21)</f>
        <v>129848.30999999998</v>
      </c>
      <c r="I14" s="53">
        <f>SUM(I15:I21)</f>
        <v>61382.259999999995</v>
      </c>
      <c r="J14" s="54">
        <f>SUM(J15:J21)</f>
        <v>68466.05</v>
      </c>
      <c r="K14" s="33">
        <f t="shared" si="2"/>
        <v>84.755722799161887</v>
      </c>
    </row>
    <row r="15" spans="1:13" ht="30">
      <c r="A15" s="220"/>
      <c r="B15" s="55"/>
      <c r="C15" s="56" t="s">
        <v>70</v>
      </c>
      <c r="D15" s="57" t="s">
        <v>68</v>
      </c>
      <c r="E15" s="58">
        <v>16500</v>
      </c>
      <c r="F15" s="58">
        <v>16500</v>
      </c>
      <c r="G15" s="59"/>
      <c r="H15" s="58">
        <v>14568.12</v>
      </c>
      <c r="I15" s="58">
        <v>14568.12</v>
      </c>
      <c r="J15" s="59"/>
      <c r="K15" s="39">
        <f t="shared" si="2"/>
        <v>88.291636363636371</v>
      </c>
      <c r="L15" s="10"/>
    </row>
    <row r="16" spans="1:13">
      <c r="A16" s="220"/>
      <c r="B16" s="55"/>
      <c r="C16" s="56" t="s">
        <v>74</v>
      </c>
      <c r="D16" s="57" t="s">
        <v>9</v>
      </c>
      <c r="E16" s="58">
        <v>3000</v>
      </c>
      <c r="F16" s="58">
        <v>3000</v>
      </c>
      <c r="G16" s="60"/>
      <c r="H16" s="58">
        <v>4457.3</v>
      </c>
      <c r="I16" s="58">
        <v>4457.3</v>
      </c>
      <c r="J16" s="60"/>
      <c r="K16" s="39">
        <f t="shared" si="2"/>
        <v>148.57666666666665</v>
      </c>
      <c r="L16" s="10"/>
    </row>
    <row r="17" spans="1:11" s="5" customFormat="1" ht="30">
      <c r="A17" s="220"/>
      <c r="B17" s="61"/>
      <c r="C17" s="62" t="s">
        <v>69</v>
      </c>
      <c r="D17" s="57" t="s">
        <v>4</v>
      </c>
      <c r="E17" s="63">
        <v>41000</v>
      </c>
      <c r="F17" s="63">
        <v>41000</v>
      </c>
      <c r="G17" s="64"/>
      <c r="H17" s="63">
        <v>41581.17</v>
      </c>
      <c r="I17" s="63">
        <v>41581.17</v>
      </c>
      <c r="J17" s="64"/>
      <c r="K17" s="39">
        <f t="shared" si="2"/>
        <v>101.41748780487805</v>
      </c>
    </row>
    <row r="18" spans="1:11" s="5" customFormat="1" ht="45">
      <c r="A18" s="220"/>
      <c r="B18" s="61"/>
      <c r="C18" s="65" t="s">
        <v>91</v>
      </c>
      <c r="D18" s="57" t="s">
        <v>99</v>
      </c>
      <c r="E18" s="63">
        <v>22000</v>
      </c>
      <c r="F18" s="66"/>
      <c r="G18" s="63">
        <v>22000</v>
      </c>
      <c r="H18" s="67">
        <v>19484.400000000001</v>
      </c>
      <c r="I18" s="63">
        <v>0</v>
      </c>
      <c r="J18" s="67">
        <v>19484.400000000001</v>
      </c>
      <c r="K18" s="39">
        <f t="shared" si="2"/>
        <v>88.565454545454543</v>
      </c>
    </row>
    <row r="19" spans="1:11" ht="15.75" customHeight="1">
      <c r="A19" s="220"/>
      <c r="B19" s="55"/>
      <c r="C19" s="56" t="s">
        <v>72</v>
      </c>
      <c r="D19" s="35" t="s">
        <v>53</v>
      </c>
      <c r="E19" s="58">
        <v>69703</v>
      </c>
      <c r="F19" s="58"/>
      <c r="G19" s="58">
        <v>69703</v>
      </c>
      <c r="H19" s="298">
        <v>48981.65</v>
      </c>
      <c r="I19" s="299"/>
      <c r="J19" s="300">
        <v>48981.65</v>
      </c>
      <c r="K19" s="39">
        <f t="shared" si="2"/>
        <v>70.271939514798504</v>
      </c>
    </row>
    <row r="20" spans="1:11" ht="13.5" customHeight="1">
      <c r="A20" s="70"/>
      <c r="B20" s="303"/>
      <c r="C20" s="160" t="s">
        <v>71</v>
      </c>
      <c r="D20" s="304" t="s">
        <v>17</v>
      </c>
      <c r="E20" s="75">
        <v>1000</v>
      </c>
      <c r="F20" s="75">
        <v>1000</v>
      </c>
      <c r="G20" s="74"/>
      <c r="H20" s="75"/>
      <c r="I20" s="75"/>
      <c r="J20" s="74"/>
      <c r="K20" s="39">
        <f t="shared" si="2"/>
        <v>0</v>
      </c>
    </row>
    <row r="21" spans="1:11" ht="13.5" customHeight="1">
      <c r="A21" s="70"/>
      <c r="B21" s="55"/>
      <c r="C21" s="286" t="s">
        <v>87</v>
      </c>
      <c r="D21" s="301" t="s">
        <v>30</v>
      </c>
      <c r="E21" s="75"/>
      <c r="F21" s="75"/>
      <c r="G21" s="74"/>
      <c r="H21" s="75">
        <v>775.67</v>
      </c>
      <c r="I21" s="75">
        <v>775.67</v>
      </c>
      <c r="J21" s="74"/>
      <c r="K21" s="39" t="s">
        <v>135</v>
      </c>
    </row>
    <row r="22" spans="1:11" ht="21.75" customHeight="1">
      <c r="A22" s="76">
        <v>750</v>
      </c>
      <c r="B22" s="77"/>
      <c r="C22" s="78"/>
      <c r="D22" s="79" t="s">
        <v>5</v>
      </c>
      <c r="E22" s="302">
        <f t="shared" ref="E22:J22" si="5">SUM(E23,,E26,E30)</f>
        <v>802263</v>
      </c>
      <c r="F22" s="302">
        <f t="shared" si="5"/>
        <v>802263</v>
      </c>
      <c r="G22" s="302">
        <f t="shared" si="5"/>
        <v>0</v>
      </c>
      <c r="H22" s="302">
        <f t="shared" si="5"/>
        <v>796767.61</v>
      </c>
      <c r="I22" s="302">
        <f t="shared" si="5"/>
        <v>796767.61</v>
      </c>
      <c r="J22" s="302">
        <f t="shared" si="5"/>
        <v>0</v>
      </c>
      <c r="K22" s="28">
        <f t="shared" si="2"/>
        <v>99.315013904417881</v>
      </c>
    </row>
    <row r="23" spans="1:11" s="7" customFormat="1">
      <c r="A23" s="80"/>
      <c r="B23" s="249">
        <v>75011</v>
      </c>
      <c r="C23" s="51"/>
      <c r="D23" s="81" t="s">
        <v>6</v>
      </c>
      <c r="E23" s="53">
        <f>SUM(E25,E24)</f>
        <v>38763</v>
      </c>
      <c r="F23" s="53">
        <f t="shared" ref="F23:I23" si="6">SUM(F25,F24)</f>
        <v>38763</v>
      </c>
      <c r="G23" s="53">
        <f t="shared" si="6"/>
        <v>0</v>
      </c>
      <c r="H23" s="53">
        <f t="shared" si="6"/>
        <v>38726.949999999997</v>
      </c>
      <c r="I23" s="53">
        <f t="shared" si="6"/>
        <v>38726.949999999997</v>
      </c>
      <c r="J23" s="82"/>
      <c r="K23" s="33">
        <f t="shared" si="2"/>
        <v>99.906998942290329</v>
      </c>
    </row>
    <row r="24" spans="1:11" s="7" customFormat="1">
      <c r="A24" s="80"/>
      <c r="B24" s="250"/>
      <c r="C24" s="78" t="s">
        <v>74</v>
      </c>
      <c r="D24" s="57" t="s">
        <v>9</v>
      </c>
      <c r="E24" s="58">
        <v>50</v>
      </c>
      <c r="F24" s="58">
        <v>50</v>
      </c>
      <c r="G24" s="135"/>
      <c r="H24" s="58">
        <v>13.95</v>
      </c>
      <c r="I24" s="58">
        <v>13.95</v>
      </c>
      <c r="J24" s="82"/>
      <c r="K24" s="33">
        <f t="shared" si="2"/>
        <v>27.9</v>
      </c>
    </row>
    <row r="25" spans="1:11" ht="60">
      <c r="A25" s="83"/>
      <c r="B25" s="251"/>
      <c r="C25" s="78">
        <v>2010</v>
      </c>
      <c r="D25" s="35" t="s">
        <v>7</v>
      </c>
      <c r="E25" s="58">
        <v>38713</v>
      </c>
      <c r="F25" s="58">
        <v>38713</v>
      </c>
      <c r="G25" s="74"/>
      <c r="H25" s="58">
        <v>38713</v>
      </c>
      <c r="I25" s="58">
        <v>38713</v>
      </c>
      <c r="J25" s="84"/>
      <c r="K25" s="39">
        <f t="shared" si="2"/>
        <v>100</v>
      </c>
    </row>
    <row r="26" spans="1:11" s="7" customFormat="1" ht="30">
      <c r="A26" s="80"/>
      <c r="B26" s="221">
        <v>75023</v>
      </c>
      <c r="C26" s="51"/>
      <c r="D26" s="85" t="s">
        <v>8</v>
      </c>
      <c r="E26" s="53">
        <f>SUM(E27:E29)</f>
        <v>753500</v>
      </c>
      <c r="F26" s="53">
        <f>SUM(F27:F29)</f>
        <v>753500</v>
      </c>
      <c r="G26" s="54"/>
      <c r="H26" s="53">
        <f>SUM(H27:H29)</f>
        <v>748040.66</v>
      </c>
      <c r="I26" s="53">
        <f>SUM(I27:I29)</f>
        <v>748040.66</v>
      </c>
      <c r="J26" s="82"/>
      <c r="K26" s="33">
        <f t="shared" si="2"/>
        <v>99.275469143994698</v>
      </c>
    </row>
    <row r="27" spans="1:11">
      <c r="A27" s="83"/>
      <c r="B27" s="222"/>
      <c r="C27" s="68" t="s">
        <v>74</v>
      </c>
      <c r="D27" s="86" t="s">
        <v>9</v>
      </c>
      <c r="E27" s="69">
        <v>3500</v>
      </c>
      <c r="F27" s="69">
        <v>3500</v>
      </c>
      <c r="G27" s="74"/>
      <c r="H27" s="69">
        <v>2991.18</v>
      </c>
      <c r="I27" s="69">
        <v>2991.18</v>
      </c>
      <c r="J27" s="84"/>
      <c r="K27" s="39">
        <f t="shared" si="2"/>
        <v>85.462285714285713</v>
      </c>
    </row>
    <row r="28" spans="1:11" ht="30">
      <c r="A28" s="83"/>
      <c r="B28" s="222"/>
      <c r="C28" s="68" t="s">
        <v>109</v>
      </c>
      <c r="D28" s="35" t="s">
        <v>116</v>
      </c>
      <c r="E28" s="69">
        <v>10000</v>
      </c>
      <c r="F28" s="69">
        <v>10000</v>
      </c>
      <c r="G28" s="74"/>
      <c r="H28" s="69">
        <v>9000</v>
      </c>
      <c r="I28" s="69">
        <v>9000</v>
      </c>
      <c r="J28" s="84"/>
      <c r="K28" s="39">
        <f t="shared" si="2"/>
        <v>90</v>
      </c>
    </row>
    <row r="29" spans="1:11">
      <c r="A29" s="83"/>
      <c r="B29" s="222"/>
      <c r="C29" s="68" t="s">
        <v>59</v>
      </c>
      <c r="D29" s="86" t="s">
        <v>10</v>
      </c>
      <c r="E29" s="69">
        <v>740000</v>
      </c>
      <c r="F29" s="69">
        <v>740000</v>
      </c>
      <c r="G29" s="74"/>
      <c r="H29" s="69">
        <v>736049.48</v>
      </c>
      <c r="I29" s="69">
        <v>736049.48</v>
      </c>
      <c r="J29" s="84"/>
      <c r="K29" s="39">
        <f t="shared" si="2"/>
        <v>99.466145945945939</v>
      </c>
    </row>
    <row r="30" spans="1:11" s="7" customFormat="1" ht="30">
      <c r="A30" s="87"/>
      <c r="B30" s="221">
        <v>75075</v>
      </c>
      <c r="C30" s="51"/>
      <c r="D30" s="85" t="s">
        <v>117</v>
      </c>
      <c r="E30" s="53">
        <f>SUM(E31:E33)</f>
        <v>10000</v>
      </c>
      <c r="F30" s="53">
        <f t="shared" ref="F30:I30" si="7">SUM(F31:F33)</f>
        <v>10000</v>
      </c>
      <c r="G30" s="53">
        <f t="shared" si="7"/>
        <v>0</v>
      </c>
      <c r="H30" s="53">
        <f t="shared" si="7"/>
        <v>10000</v>
      </c>
      <c r="I30" s="53">
        <f t="shared" si="7"/>
        <v>10000</v>
      </c>
      <c r="J30" s="82"/>
      <c r="K30" s="33">
        <f t="shared" si="2"/>
        <v>100</v>
      </c>
    </row>
    <row r="31" spans="1:11" s="7" customFormat="1" ht="60">
      <c r="A31" s="87"/>
      <c r="B31" s="222"/>
      <c r="C31" s="78" t="s">
        <v>114</v>
      </c>
      <c r="D31" s="35" t="s">
        <v>126</v>
      </c>
      <c r="E31" s="69">
        <v>2000</v>
      </c>
      <c r="F31" s="69">
        <v>2000</v>
      </c>
      <c r="G31" s="74"/>
      <c r="H31" s="69">
        <v>2000</v>
      </c>
      <c r="I31" s="69">
        <v>2000</v>
      </c>
      <c r="J31" s="84"/>
      <c r="K31" s="39">
        <f t="shared" si="2"/>
        <v>100</v>
      </c>
    </row>
    <row r="32" spans="1:11" s="7" customFormat="1" ht="60">
      <c r="A32" s="87"/>
      <c r="B32" s="222"/>
      <c r="C32" s="78" t="s">
        <v>122</v>
      </c>
      <c r="D32" s="35" t="s">
        <v>127</v>
      </c>
      <c r="E32" s="69">
        <v>2000</v>
      </c>
      <c r="F32" s="69">
        <v>2000</v>
      </c>
      <c r="G32" s="74"/>
      <c r="H32" s="69">
        <v>2000</v>
      </c>
      <c r="I32" s="69">
        <v>2000</v>
      </c>
      <c r="J32" s="84"/>
      <c r="K32" s="39">
        <f t="shared" si="2"/>
        <v>100</v>
      </c>
    </row>
    <row r="33" spans="1:11" ht="60">
      <c r="A33" s="70"/>
      <c r="B33" s="222"/>
      <c r="C33" s="68" t="s">
        <v>110</v>
      </c>
      <c r="D33" s="35" t="s">
        <v>107</v>
      </c>
      <c r="E33" s="69">
        <v>6000</v>
      </c>
      <c r="F33" s="69">
        <v>6000</v>
      </c>
      <c r="G33" s="74"/>
      <c r="H33" s="69">
        <v>6000</v>
      </c>
      <c r="I33" s="69">
        <v>6000</v>
      </c>
      <c r="J33" s="84"/>
      <c r="K33" s="39">
        <f t="shared" si="2"/>
        <v>100</v>
      </c>
    </row>
    <row r="34" spans="1:11" s="3" customFormat="1" ht="25.5" customHeight="1">
      <c r="A34" s="252">
        <v>751</v>
      </c>
      <c r="B34" s="88"/>
      <c r="C34" s="46"/>
      <c r="D34" s="89" t="s">
        <v>11</v>
      </c>
      <c r="E34" s="48">
        <f>SUM(E35)</f>
        <v>843</v>
      </c>
      <c r="F34" s="48">
        <f t="shared" ref="F34:J34" si="8">SUM(F35)</f>
        <v>843</v>
      </c>
      <c r="G34" s="48">
        <f t="shared" si="8"/>
        <v>0</v>
      </c>
      <c r="H34" s="48">
        <f t="shared" si="8"/>
        <v>843</v>
      </c>
      <c r="I34" s="48">
        <f t="shared" si="8"/>
        <v>843</v>
      </c>
      <c r="J34" s="48">
        <f t="shared" si="8"/>
        <v>0</v>
      </c>
      <c r="K34" s="28">
        <f t="shared" si="2"/>
        <v>100</v>
      </c>
    </row>
    <row r="35" spans="1:11" s="7" customFormat="1" ht="30">
      <c r="A35" s="253"/>
      <c r="B35" s="90">
        <v>75101</v>
      </c>
      <c r="C35" s="51"/>
      <c r="D35" s="85" t="s">
        <v>12</v>
      </c>
      <c r="E35" s="53">
        <f>SUM(E36)</f>
        <v>843</v>
      </c>
      <c r="F35" s="53">
        <f t="shared" ref="F35:J35" si="9">SUM(F36)</f>
        <v>843</v>
      </c>
      <c r="G35" s="53">
        <f t="shared" si="9"/>
        <v>0</v>
      </c>
      <c r="H35" s="53">
        <f t="shared" si="9"/>
        <v>843</v>
      </c>
      <c r="I35" s="53">
        <f t="shared" si="9"/>
        <v>843</v>
      </c>
      <c r="J35" s="53">
        <f t="shared" si="9"/>
        <v>0</v>
      </c>
      <c r="K35" s="33">
        <f t="shared" si="2"/>
        <v>100</v>
      </c>
    </row>
    <row r="36" spans="1:11" ht="60">
      <c r="A36" s="253"/>
      <c r="B36" s="55"/>
      <c r="C36" s="68" t="s">
        <v>89</v>
      </c>
      <c r="D36" s="35" t="s">
        <v>7</v>
      </c>
      <c r="E36" s="69">
        <v>843</v>
      </c>
      <c r="F36" s="69">
        <v>843</v>
      </c>
      <c r="G36" s="74"/>
      <c r="H36" s="69">
        <v>843</v>
      </c>
      <c r="I36" s="69">
        <v>843</v>
      </c>
      <c r="J36" s="84"/>
      <c r="K36" s="39">
        <f t="shared" si="2"/>
        <v>100</v>
      </c>
    </row>
    <row r="37" spans="1:11" s="3" customFormat="1" ht="57">
      <c r="A37" s="244">
        <v>756</v>
      </c>
      <c r="B37" s="91"/>
      <c r="C37" s="92"/>
      <c r="D37" s="93" t="s">
        <v>63</v>
      </c>
      <c r="E37" s="94">
        <f>SUM(E38,E41,E48,E58,E62)</f>
        <v>4308643</v>
      </c>
      <c r="F37" s="94">
        <f>SUM(F38,F41,F48,F58,F62,)</f>
        <v>4308643</v>
      </c>
      <c r="G37" s="74"/>
      <c r="H37" s="94">
        <f>SUM(H38,H41,H48,H58,H62)</f>
        <v>4273345.29</v>
      </c>
      <c r="I37" s="94">
        <f>SUM(I38,I41,I48,I58,I62)</f>
        <v>4273345.29</v>
      </c>
      <c r="J37" s="84"/>
      <c r="K37" s="39">
        <f t="shared" si="2"/>
        <v>99.180769676206637</v>
      </c>
    </row>
    <row r="38" spans="1:11" s="8" customFormat="1" ht="30">
      <c r="A38" s="220"/>
      <c r="B38" s="227">
        <v>75601</v>
      </c>
      <c r="C38" s="95"/>
      <c r="D38" s="96" t="s">
        <v>13</v>
      </c>
      <c r="E38" s="97">
        <f>SUM(E39:E40)</f>
        <v>25500</v>
      </c>
      <c r="F38" s="97">
        <f>SUM(F39:F40)</f>
        <v>25500</v>
      </c>
      <c r="G38" s="98"/>
      <c r="H38" s="97">
        <f>SUM(H39:H40)</f>
        <v>12485.1</v>
      </c>
      <c r="I38" s="97">
        <f>SUM(I39:I40)</f>
        <v>12485.1</v>
      </c>
      <c r="J38" s="99"/>
      <c r="K38" s="39">
        <f t="shared" si="2"/>
        <v>48.961176470588235</v>
      </c>
    </row>
    <row r="39" spans="1:11" s="5" customFormat="1" ht="45">
      <c r="A39" s="220"/>
      <c r="B39" s="227"/>
      <c r="C39" s="100" t="s">
        <v>75</v>
      </c>
      <c r="D39" s="101" t="s">
        <v>60</v>
      </c>
      <c r="E39" s="102">
        <v>25000</v>
      </c>
      <c r="F39" s="102">
        <v>25000</v>
      </c>
      <c r="G39" s="103"/>
      <c r="H39" s="102">
        <v>12275.7</v>
      </c>
      <c r="I39" s="102">
        <v>12275.7</v>
      </c>
      <c r="J39" s="104"/>
      <c r="K39" s="39">
        <f t="shared" si="2"/>
        <v>49.102800000000002</v>
      </c>
    </row>
    <row r="40" spans="1:11" ht="30">
      <c r="A40" s="220"/>
      <c r="B40" s="228"/>
      <c r="C40" s="68" t="s">
        <v>71</v>
      </c>
      <c r="D40" s="35" t="s">
        <v>17</v>
      </c>
      <c r="E40" s="73">
        <v>500</v>
      </c>
      <c r="F40" s="73">
        <v>500</v>
      </c>
      <c r="G40" s="59"/>
      <c r="H40" s="73">
        <v>209.4</v>
      </c>
      <c r="I40" s="73">
        <v>209.4</v>
      </c>
      <c r="J40" s="105"/>
      <c r="K40" s="39">
        <f t="shared" si="2"/>
        <v>41.88</v>
      </c>
    </row>
    <row r="41" spans="1:11" s="7" customFormat="1" ht="75">
      <c r="A41" s="220"/>
      <c r="B41" s="226">
        <v>75615</v>
      </c>
      <c r="C41" s="106"/>
      <c r="D41" s="85" t="s">
        <v>61</v>
      </c>
      <c r="E41" s="53">
        <f>SUM(E42:E47)</f>
        <v>711693</v>
      </c>
      <c r="F41" s="53">
        <f>SUM(F42:F47)</f>
        <v>711693</v>
      </c>
      <c r="G41" s="107"/>
      <c r="H41" s="53">
        <f>SUM(H42:H47)</f>
        <v>743456.73</v>
      </c>
      <c r="I41" s="53">
        <f>SUM(I42:I47)</f>
        <v>743456.73</v>
      </c>
      <c r="J41" s="108"/>
      <c r="K41" s="33">
        <f t="shared" si="2"/>
        <v>104.4631224418394</v>
      </c>
    </row>
    <row r="42" spans="1:11">
      <c r="A42" s="220"/>
      <c r="B42" s="227"/>
      <c r="C42" s="68" t="s">
        <v>76</v>
      </c>
      <c r="D42" s="109" t="s">
        <v>14</v>
      </c>
      <c r="E42" s="110">
        <v>675000</v>
      </c>
      <c r="F42" s="110">
        <v>675000</v>
      </c>
      <c r="G42" s="111"/>
      <c r="H42" s="112">
        <v>709255.09</v>
      </c>
      <c r="I42" s="112">
        <v>709255.09</v>
      </c>
      <c r="J42" s="113"/>
      <c r="K42" s="39">
        <f t="shared" si="2"/>
        <v>105.07482814814814</v>
      </c>
    </row>
    <row r="43" spans="1:11">
      <c r="A43" s="220"/>
      <c r="B43" s="227"/>
      <c r="C43" s="68" t="s">
        <v>77</v>
      </c>
      <c r="D43" s="86" t="s">
        <v>15</v>
      </c>
      <c r="E43" s="114">
        <v>410</v>
      </c>
      <c r="F43" s="114">
        <v>410</v>
      </c>
      <c r="G43" s="74"/>
      <c r="H43" s="115">
        <v>510</v>
      </c>
      <c r="I43" s="115">
        <v>510</v>
      </c>
      <c r="J43" s="84"/>
      <c r="K43" s="39">
        <f t="shared" si="2"/>
        <v>124.39024390243902</v>
      </c>
    </row>
    <row r="44" spans="1:11">
      <c r="A44" s="220"/>
      <c r="B44" s="227"/>
      <c r="C44" s="68" t="s">
        <v>78</v>
      </c>
      <c r="D44" s="86" t="s">
        <v>16</v>
      </c>
      <c r="E44" s="114">
        <v>133</v>
      </c>
      <c r="F44" s="114">
        <v>133</v>
      </c>
      <c r="G44" s="74"/>
      <c r="H44" s="114">
        <v>126</v>
      </c>
      <c r="I44" s="114">
        <v>126</v>
      </c>
      <c r="J44" s="84"/>
      <c r="K44" s="39">
        <f t="shared" si="2"/>
        <v>94.73684210526315</v>
      </c>
    </row>
    <row r="45" spans="1:11">
      <c r="A45" s="220"/>
      <c r="B45" s="227"/>
      <c r="C45" s="68" t="s">
        <v>79</v>
      </c>
      <c r="D45" s="86" t="s">
        <v>18</v>
      </c>
      <c r="E45" s="114">
        <v>33000</v>
      </c>
      <c r="F45" s="114">
        <v>33000</v>
      </c>
      <c r="G45" s="74"/>
      <c r="H45" s="114">
        <v>31620</v>
      </c>
      <c r="I45" s="114">
        <v>31620</v>
      </c>
      <c r="J45" s="84"/>
      <c r="K45" s="39">
        <f t="shared" si="2"/>
        <v>95.818181818181813</v>
      </c>
    </row>
    <row r="46" spans="1:11">
      <c r="A46" s="220"/>
      <c r="B46" s="227"/>
      <c r="C46" s="68" t="s">
        <v>82</v>
      </c>
      <c r="D46" s="86" t="s">
        <v>21</v>
      </c>
      <c r="E46" s="114">
        <v>150</v>
      </c>
      <c r="F46" s="114">
        <v>150</v>
      </c>
      <c r="G46" s="74"/>
      <c r="H46" s="114">
        <v>80</v>
      </c>
      <c r="I46" s="114">
        <v>80</v>
      </c>
      <c r="J46" s="84"/>
      <c r="K46" s="39">
        <f t="shared" si="2"/>
        <v>53.333333333333336</v>
      </c>
    </row>
    <row r="47" spans="1:11" ht="30">
      <c r="A47" s="220"/>
      <c r="B47" s="228"/>
      <c r="C47" s="68" t="s">
        <v>71</v>
      </c>
      <c r="D47" s="35" t="s">
        <v>17</v>
      </c>
      <c r="E47" s="114">
        <v>3000</v>
      </c>
      <c r="F47" s="114">
        <v>3000</v>
      </c>
      <c r="G47" s="74"/>
      <c r="H47" s="114">
        <v>1865.64</v>
      </c>
      <c r="I47" s="114">
        <v>1865.64</v>
      </c>
      <c r="J47" s="84"/>
      <c r="K47" s="39">
        <f t="shared" si="2"/>
        <v>62.188000000000002</v>
      </c>
    </row>
    <row r="48" spans="1:11" s="7" customFormat="1" ht="75">
      <c r="A48" s="220"/>
      <c r="B48" s="226">
        <v>75616</v>
      </c>
      <c r="C48" s="106"/>
      <c r="D48" s="116" t="s">
        <v>62</v>
      </c>
      <c r="E48" s="117">
        <f>SUM(E49:E57)</f>
        <v>804000</v>
      </c>
      <c r="F48" s="117">
        <f>SUM(F49:F57)</f>
        <v>804000</v>
      </c>
      <c r="G48" s="118"/>
      <c r="H48" s="117">
        <f>SUM(H49:H57)</f>
        <v>831280.6</v>
      </c>
      <c r="I48" s="117">
        <f>SUM(I49:I57)</f>
        <v>831280.6</v>
      </c>
      <c r="J48" s="82"/>
      <c r="K48" s="33">
        <f t="shared" si="2"/>
        <v>103.39310945273633</v>
      </c>
    </row>
    <row r="49" spans="1:11">
      <c r="A49" s="220"/>
      <c r="B49" s="227"/>
      <c r="C49" s="68" t="s">
        <v>76</v>
      </c>
      <c r="D49" s="86" t="s">
        <v>14</v>
      </c>
      <c r="E49" s="114">
        <v>380000</v>
      </c>
      <c r="F49" s="114">
        <v>380000</v>
      </c>
      <c r="G49" s="74"/>
      <c r="H49" s="114">
        <v>414457.15</v>
      </c>
      <c r="I49" s="114">
        <v>414457.15</v>
      </c>
      <c r="J49" s="84"/>
      <c r="K49" s="39">
        <f t="shared" si="2"/>
        <v>109.06767105263158</v>
      </c>
    </row>
    <row r="50" spans="1:11">
      <c r="A50" s="220"/>
      <c r="B50" s="227"/>
      <c r="C50" s="68" t="s">
        <v>77</v>
      </c>
      <c r="D50" s="86" t="s">
        <v>15</v>
      </c>
      <c r="E50" s="114">
        <v>90000</v>
      </c>
      <c r="F50" s="114">
        <v>90000</v>
      </c>
      <c r="G50" s="74"/>
      <c r="H50" s="114">
        <v>59243.199999999997</v>
      </c>
      <c r="I50" s="114">
        <v>59243.199999999997</v>
      </c>
      <c r="J50" s="84"/>
      <c r="K50" s="39">
        <f t="shared" si="2"/>
        <v>65.825777777777773</v>
      </c>
    </row>
    <row r="51" spans="1:11">
      <c r="A51" s="220"/>
      <c r="B51" s="227"/>
      <c r="C51" s="68" t="s">
        <v>78</v>
      </c>
      <c r="D51" s="86" t="s">
        <v>16</v>
      </c>
      <c r="E51" s="114">
        <v>14000</v>
      </c>
      <c r="F51" s="114">
        <v>14000</v>
      </c>
      <c r="G51" s="74"/>
      <c r="H51" s="114">
        <v>14366.43</v>
      </c>
      <c r="I51" s="114">
        <v>14366.43</v>
      </c>
      <c r="J51" s="84"/>
      <c r="K51" s="39">
        <f t="shared" si="2"/>
        <v>102.61735714285713</v>
      </c>
    </row>
    <row r="52" spans="1:11">
      <c r="A52" s="220"/>
      <c r="B52" s="227"/>
      <c r="C52" s="68" t="s">
        <v>79</v>
      </c>
      <c r="D52" s="86" t="s">
        <v>18</v>
      </c>
      <c r="E52" s="114">
        <v>55000</v>
      </c>
      <c r="F52" s="114">
        <v>55000</v>
      </c>
      <c r="G52" s="74"/>
      <c r="H52" s="114">
        <v>52135.53</v>
      </c>
      <c r="I52" s="114">
        <v>52135.53</v>
      </c>
      <c r="J52" s="84"/>
      <c r="K52" s="39">
        <f t="shared" si="2"/>
        <v>94.791872727272732</v>
      </c>
    </row>
    <row r="53" spans="1:11">
      <c r="A53" s="220"/>
      <c r="B53" s="227"/>
      <c r="C53" s="68" t="s">
        <v>80</v>
      </c>
      <c r="D53" s="86" t="s">
        <v>19</v>
      </c>
      <c r="E53" s="114">
        <v>25000</v>
      </c>
      <c r="F53" s="114">
        <v>25000</v>
      </c>
      <c r="G53" s="74"/>
      <c r="H53" s="114">
        <v>32466.5</v>
      </c>
      <c r="I53" s="114">
        <v>32466.5</v>
      </c>
      <c r="J53" s="84"/>
      <c r="K53" s="39">
        <f t="shared" si="2"/>
        <v>129.86599999999999</v>
      </c>
    </row>
    <row r="54" spans="1:11">
      <c r="A54" s="220"/>
      <c r="B54" s="227"/>
      <c r="C54" s="68" t="s">
        <v>81</v>
      </c>
      <c r="D54" s="86" t="s">
        <v>20</v>
      </c>
      <c r="E54" s="114">
        <v>120000</v>
      </c>
      <c r="F54" s="114">
        <v>120000</v>
      </c>
      <c r="G54" s="74"/>
      <c r="H54" s="114">
        <v>123346.98</v>
      </c>
      <c r="I54" s="114">
        <v>123346.98</v>
      </c>
      <c r="J54" s="84"/>
      <c r="K54" s="39">
        <f t="shared" si="2"/>
        <v>102.78914999999999</v>
      </c>
    </row>
    <row r="55" spans="1:11">
      <c r="A55" s="220"/>
      <c r="B55" s="227"/>
      <c r="C55" s="68" t="s">
        <v>82</v>
      </c>
      <c r="D55" s="86" t="s">
        <v>21</v>
      </c>
      <c r="E55" s="114">
        <v>80000</v>
      </c>
      <c r="F55" s="114">
        <v>80000</v>
      </c>
      <c r="G55" s="74"/>
      <c r="H55" s="114">
        <v>97179.5</v>
      </c>
      <c r="I55" s="114">
        <v>97179.5</v>
      </c>
      <c r="J55" s="84"/>
      <c r="K55" s="39">
        <f t="shared" si="2"/>
        <v>121.47437499999999</v>
      </c>
    </row>
    <row r="56" spans="1:11">
      <c r="A56" s="220"/>
      <c r="B56" s="227"/>
      <c r="C56" s="68" t="s">
        <v>74</v>
      </c>
      <c r="D56" s="86" t="s">
        <v>9</v>
      </c>
      <c r="E56" s="114">
        <v>30000</v>
      </c>
      <c r="F56" s="114">
        <v>30000</v>
      </c>
      <c r="G56" s="74"/>
      <c r="H56" s="114">
        <v>28801.96</v>
      </c>
      <c r="I56" s="114">
        <v>28801.96</v>
      </c>
      <c r="J56" s="84"/>
      <c r="K56" s="39">
        <f t="shared" si="2"/>
        <v>96.006533333333337</v>
      </c>
    </row>
    <row r="57" spans="1:11" ht="30">
      <c r="A57" s="220"/>
      <c r="B57" s="228"/>
      <c r="C57" s="68" t="s">
        <v>71</v>
      </c>
      <c r="D57" s="35" t="s">
        <v>17</v>
      </c>
      <c r="E57" s="114">
        <v>10000</v>
      </c>
      <c r="F57" s="114">
        <v>10000</v>
      </c>
      <c r="G57" s="74"/>
      <c r="H57" s="114">
        <v>9283.35</v>
      </c>
      <c r="I57" s="114">
        <v>9283.35</v>
      </c>
      <c r="J57" s="84"/>
      <c r="K57" s="39">
        <f t="shared" si="2"/>
        <v>92.833500000000001</v>
      </c>
    </row>
    <row r="58" spans="1:11" s="7" customFormat="1" ht="45">
      <c r="A58" s="220"/>
      <c r="B58" s="226">
        <v>75618</v>
      </c>
      <c r="C58" s="106"/>
      <c r="D58" s="116" t="s">
        <v>64</v>
      </c>
      <c r="E58" s="117">
        <f>SUM(E59:E61)</f>
        <v>93747</v>
      </c>
      <c r="F58" s="117">
        <f>SUM(F59:F61)</f>
        <v>93747</v>
      </c>
      <c r="G58" s="118"/>
      <c r="H58" s="117">
        <f>SUM(I58)</f>
        <v>88430.399999999994</v>
      </c>
      <c r="I58" s="117">
        <f>SUM(I59:I61)</f>
        <v>88430.399999999994</v>
      </c>
      <c r="J58" s="82"/>
      <c r="K58" s="33">
        <f t="shared" si="2"/>
        <v>94.328778520912664</v>
      </c>
    </row>
    <row r="59" spans="1:11">
      <c r="A59" s="220"/>
      <c r="B59" s="227"/>
      <c r="C59" s="68" t="s">
        <v>83</v>
      </c>
      <c r="D59" s="86" t="s">
        <v>22</v>
      </c>
      <c r="E59" s="114">
        <v>25000</v>
      </c>
      <c r="F59" s="114">
        <v>25000</v>
      </c>
      <c r="G59" s="74"/>
      <c r="H59" s="114">
        <v>18208</v>
      </c>
      <c r="I59" s="114">
        <v>18208</v>
      </c>
      <c r="J59" s="84"/>
      <c r="K59" s="39">
        <f t="shared" si="2"/>
        <v>72.831999999999994</v>
      </c>
    </row>
    <row r="60" spans="1:11" ht="15" customHeight="1">
      <c r="A60" s="220"/>
      <c r="B60" s="227"/>
      <c r="C60" s="68" t="s">
        <v>84</v>
      </c>
      <c r="D60" s="35" t="s">
        <v>23</v>
      </c>
      <c r="E60" s="114">
        <v>64747</v>
      </c>
      <c r="F60" s="114">
        <v>64747</v>
      </c>
      <c r="G60" s="74"/>
      <c r="H60" s="114">
        <v>66036.62</v>
      </c>
      <c r="I60" s="114">
        <v>66036.62</v>
      </c>
      <c r="J60" s="84"/>
      <c r="K60" s="39">
        <f t="shared" si="2"/>
        <v>101.99178340309203</v>
      </c>
    </row>
    <row r="61" spans="1:11">
      <c r="A61" s="220"/>
      <c r="B61" s="228"/>
      <c r="C61" s="56" t="s">
        <v>92</v>
      </c>
      <c r="D61" s="44" t="s">
        <v>93</v>
      </c>
      <c r="E61" s="73">
        <v>4000</v>
      </c>
      <c r="F61" s="73">
        <v>4000</v>
      </c>
      <c r="G61" s="119"/>
      <c r="H61" s="73">
        <v>4185.78</v>
      </c>
      <c r="I61" s="73">
        <v>4185.78</v>
      </c>
      <c r="J61" s="84"/>
      <c r="K61" s="39">
        <f t="shared" si="2"/>
        <v>104.64449999999998</v>
      </c>
    </row>
    <row r="62" spans="1:11" s="7" customFormat="1" ht="29.25" customHeight="1">
      <c r="A62" s="220"/>
      <c r="B62" s="226">
        <v>75621</v>
      </c>
      <c r="C62" s="106"/>
      <c r="D62" s="116" t="s">
        <v>65</v>
      </c>
      <c r="E62" s="117">
        <f>SUM(E63:E64)</f>
        <v>2673703</v>
      </c>
      <c r="F62" s="117">
        <f>SUM(F63:F64)</f>
        <v>2673703</v>
      </c>
      <c r="G62" s="118"/>
      <c r="H62" s="117">
        <f>SUM(H63:H64)</f>
        <v>2597692.46</v>
      </c>
      <c r="I62" s="117">
        <f>SUM(I63:I64)</f>
        <v>2597692.46</v>
      </c>
      <c r="J62" s="82"/>
      <c r="K62" s="33">
        <f t="shared" si="2"/>
        <v>97.157106080967111</v>
      </c>
    </row>
    <row r="63" spans="1:11">
      <c r="A63" s="220"/>
      <c r="B63" s="227"/>
      <c r="C63" s="68" t="s">
        <v>85</v>
      </c>
      <c r="D63" s="86" t="s">
        <v>24</v>
      </c>
      <c r="E63" s="114">
        <v>2563703</v>
      </c>
      <c r="F63" s="114">
        <v>2563703</v>
      </c>
      <c r="G63" s="74"/>
      <c r="H63" s="114">
        <v>2470218</v>
      </c>
      <c r="I63" s="114">
        <v>2470218</v>
      </c>
      <c r="J63" s="84"/>
      <c r="K63" s="39">
        <f t="shared" si="2"/>
        <v>96.353516768518034</v>
      </c>
    </row>
    <row r="64" spans="1:11">
      <c r="A64" s="238"/>
      <c r="B64" s="228"/>
      <c r="C64" s="68" t="s">
        <v>86</v>
      </c>
      <c r="D64" s="86" t="s">
        <v>25</v>
      </c>
      <c r="E64" s="114">
        <v>110000</v>
      </c>
      <c r="F64" s="114">
        <v>110000</v>
      </c>
      <c r="G64" s="74"/>
      <c r="H64" s="114">
        <v>127474.46</v>
      </c>
      <c r="I64" s="114">
        <v>127474.46</v>
      </c>
      <c r="J64" s="84"/>
      <c r="K64" s="39">
        <f t="shared" si="2"/>
        <v>115.88587272727273</v>
      </c>
    </row>
    <row r="65" spans="1:12" s="3" customFormat="1" ht="14.25">
      <c r="A65" s="219">
        <v>758</v>
      </c>
      <c r="B65" s="120"/>
      <c r="C65" s="46"/>
      <c r="D65" s="121" t="s">
        <v>26</v>
      </c>
      <c r="E65" s="122">
        <f>SUM(E66,E68,E70)</f>
        <v>7605283</v>
      </c>
      <c r="F65" s="122">
        <f>SUM(F66,F68,F70)</f>
        <v>7605283</v>
      </c>
      <c r="G65" s="122">
        <f t="shared" ref="G65:J65" si="10">SUM(G66,G68,G70)</f>
        <v>0</v>
      </c>
      <c r="H65" s="122">
        <f t="shared" si="10"/>
        <v>7605401.04</v>
      </c>
      <c r="I65" s="122">
        <f t="shared" si="10"/>
        <v>7605401.04</v>
      </c>
      <c r="J65" s="122">
        <f t="shared" si="10"/>
        <v>0</v>
      </c>
      <c r="K65" s="28">
        <f t="shared" si="2"/>
        <v>100.00155207899562</v>
      </c>
    </row>
    <row r="66" spans="1:12" s="7" customFormat="1" ht="29.25" customHeight="1">
      <c r="A66" s="220"/>
      <c r="B66" s="50">
        <v>75801</v>
      </c>
      <c r="C66" s="106"/>
      <c r="D66" s="116" t="s">
        <v>66</v>
      </c>
      <c r="E66" s="123">
        <v>5791806</v>
      </c>
      <c r="F66" s="123">
        <v>5791806</v>
      </c>
      <c r="G66" s="124"/>
      <c r="H66" s="123">
        <v>5791806</v>
      </c>
      <c r="I66" s="123">
        <v>5791806</v>
      </c>
      <c r="J66" s="125"/>
      <c r="K66" s="33">
        <f t="shared" si="2"/>
        <v>100</v>
      </c>
    </row>
    <row r="67" spans="1:12">
      <c r="A67" s="220"/>
      <c r="B67" s="77"/>
      <c r="C67" s="68">
        <v>2920</v>
      </c>
      <c r="D67" s="86" t="s">
        <v>27</v>
      </c>
      <c r="E67" s="114">
        <v>5791806</v>
      </c>
      <c r="F67" s="114">
        <v>5791806</v>
      </c>
      <c r="G67" s="126"/>
      <c r="H67" s="114">
        <v>5791806</v>
      </c>
      <c r="I67" s="114">
        <v>5791806</v>
      </c>
      <c r="J67" s="127"/>
      <c r="K67" s="39">
        <f t="shared" si="2"/>
        <v>100</v>
      </c>
    </row>
    <row r="68" spans="1:12" s="7" customFormat="1" ht="15" customHeight="1">
      <c r="A68" s="220"/>
      <c r="B68" s="221">
        <v>75807</v>
      </c>
      <c r="C68" s="51"/>
      <c r="D68" s="85" t="s">
        <v>28</v>
      </c>
      <c r="E68" s="123">
        <v>1808477</v>
      </c>
      <c r="F68" s="123">
        <v>1808477</v>
      </c>
      <c r="G68" s="123"/>
      <c r="H68" s="123">
        <v>1808477</v>
      </c>
      <c r="I68" s="123">
        <v>1808477</v>
      </c>
      <c r="J68" s="82"/>
      <c r="K68" s="33">
        <f t="shared" ref="K68:K141" si="11">H68/E68*100</f>
        <v>100</v>
      </c>
    </row>
    <row r="69" spans="1:12">
      <c r="A69" s="220"/>
      <c r="B69" s="240"/>
      <c r="C69" s="68">
        <v>2920</v>
      </c>
      <c r="D69" s="86" t="s">
        <v>27</v>
      </c>
      <c r="E69" s="114">
        <v>1808477</v>
      </c>
      <c r="F69" s="114">
        <v>1808477</v>
      </c>
      <c r="G69" s="74"/>
      <c r="H69" s="114">
        <v>1808477</v>
      </c>
      <c r="I69" s="114">
        <v>1808477</v>
      </c>
      <c r="J69" s="84"/>
      <c r="K69" s="39">
        <f t="shared" si="11"/>
        <v>100</v>
      </c>
    </row>
    <row r="70" spans="1:12" s="7" customFormat="1">
      <c r="A70" s="220"/>
      <c r="B70" s="221">
        <v>75814</v>
      </c>
      <c r="C70" s="51"/>
      <c r="D70" s="81" t="s">
        <v>29</v>
      </c>
      <c r="E70" s="123">
        <f>SUM(E71)</f>
        <v>5000</v>
      </c>
      <c r="F70" s="123">
        <f>SUM(F71)</f>
        <v>5000</v>
      </c>
      <c r="G70" s="54"/>
      <c r="H70" s="123">
        <f>SUM(H71)</f>
        <v>5118.04</v>
      </c>
      <c r="I70" s="123">
        <f>SUM(I71)</f>
        <v>5118.04</v>
      </c>
      <c r="J70" s="82"/>
      <c r="K70" s="39">
        <f t="shared" si="11"/>
        <v>102.36080000000001</v>
      </c>
    </row>
    <row r="71" spans="1:12">
      <c r="A71" s="238"/>
      <c r="B71" s="240"/>
      <c r="C71" s="68" t="s">
        <v>87</v>
      </c>
      <c r="D71" s="86" t="s">
        <v>30</v>
      </c>
      <c r="E71" s="114">
        <v>5000</v>
      </c>
      <c r="F71" s="114">
        <v>5000</v>
      </c>
      <c r="G71" s="74"/>
      <c r="H71" s="114">
        <v>5118.04</v>
      </c>
      <c r="I71" s="114">
        <v>5118.04</v>
      </c>
      <c r="J71" s="84"/>
      <c r="K71" s="39">
        <f t="shared" si="11"/>
        <v>102.36080000000001</v>
      </c>
    </row>
    <row r="72" spans="1:12" s="3" customFormat="1" ht="14.25">
      <c r="A72" s="219">
        <v>801</v>
      </c>
      <c r="B72" s="120"/>
      <c r="C72" s="46"/>
      <c r="D72" s="121" t="s">
        <v>31</v>
      </c>
      <c r="E72" s="128">
        <f t="shared" ref="E72:J72" si="12">SUM(E73,E81,E87,E79)</f>
        <v>396515.70999999996</v>
      </c>
      <c r="F72" s="128">
        <f t="shared" si="12"/>
        <v>396515.70999999996</v>
      </c>
      <c r="G72" s="128">
        <f t="shared" si="12"/>
        <v>0</v>
      </c>
      <c r="H72" s="128">
        <f t="shared" si="12"/>
        <v>357311.24</v>
      </c>
      <c r="I72" s="128">
        <f t="shared" si="12"/>
        <v>357311.24</v>
      </c>
      <c r="J72" s="128">
        <f t="shared" si="12"/>
        <v>0</v>
      </c>
      <c r="K72" s="28">
        <f t="shared" si="11"/>
        <v>90.112757449131081</v>
      </c>
    </row>
    <row r="73" spans="1:12" s="7" customFormat="1">
      <c r="A73" s="220"/>
      <c r="B73" s="221">
        <v>80101</v>
      </c>
      <c r="C73" s="51"/>
      <c r="D73" s="81" t="s">
        <v>32</v>
      </c>
      <c r="E73" s="123">
        <f t="shared" ref="E73:J73" si="13">SUM(E74:E78)</f>
        <v>48847</v>
      </c>
      <c r="F73" s="123">
        <f t="shared" si="13"/>
        <v>48847</v>
      </c>
      <c r="G73" s="54">
        <f t="shared" si="13"/>
        <v>0</v>
      </c>
      <c r="H73" s="123">
        <f t="shared" si="13"/>
        <v>46816.79</v>
      </c>
      <c r="I73" s="123">
        <f t="shared" si="13"/>
        <v>46816.79</v>
      </c>
      <c r="J73" s="82">
        <f t="shared" si="13"/>
        <v>0</v>
      </c>
      <c r="K73" s="33">
        <f t="shared" si="11"/>
        <v>95.843736565193353</v>
      </c>
      <c r="L73" s="9"/>
    </row>
    <row r="74" spans="1:12">
      <c r="A74" s="220"/>
      <c r="B74" s="222"/>
      <c r="C74" s="68" t="s">
        <v>74</v>
      </c>
      <c r="D74" s="86" t="s">
        <v>9</v>
      </c>
      <c r="E74" s="114">
        <v>20000</v>
      </c>
      <c r="F74" s="114">
        <v>20000</v>
      </c>
      <c r="G74" s="74"/>
      <c r="H74" s="114">
        <v>18788.22</v>
      </c>
      <c r="I74" s="114">
        <v>18788.22</v>
      </c>
      <c r="J74" s="84"/>
      <c r="K74" s="39">
        <f t="shared" si="11"/>
        <v>93.941100000000006</v>
      </c>
    </row>
    <row r="75" spans="1:12">
      <c r="A75" s="220"/>
      <c r="B75" s="129"/>
      <c r="C75" s="56" t="s">
        <v>87</v>
      </c>
      <c r="D75" s="72" t="s">
        <v>30</v>
      </c>
      <c r="E75" s="73">
        <v>1000</v>
      </c>
      <c r="F75" s="73">
        <v>1000</v>
      </c>
      <c r="G75" s="71"/>
      <c r="H75" s="73">
        <v>181.57</v>
      </c>
      <c r="I75" s="73">
        <v>181.57</v>
      </c>
      <c r="J75" s="105"/>
      <c r="K75" s="39">
        <f t="shared" si="11"/>
        <v>18.156999999999996</v>
      </c>
    </row>
    <row r="76" spans="1:12">
      <c r="A76" s="220"/>
      <c r="B76" s="297"/>
      <c r="C76" s="160" t="s">
        <v>59</v>
      </c>
      <c r="D76" s="171" t="s">
        <v>10</v>
      </c>
      <c r="E76" s="75">
        <v>4587</v>
      </c>
      <c r="F76" s="75">
        <v>4587</v>
      </c>
      <c r="G76" s="74"/>
      <c r="H76" s="75">
        <v>4587</v>
      </c>
      <c r="I76" s="75">
        <v>4587</v>
      </c>
      <c r="J76" s="84"/>
      <c r="K76" s="39">
        <f t="shared" si="11"/>
        <v>100</v>
      </c>
      <c r="L76" s="10"/>
    </row>
    <row r="77" spans="1:12" ht="75" customHeight="1">
      <c r="A77" s="284"/>
      <c r="B77" s="290"/>
      <c r="C77" s="160" t="s">
        <v>102</v>
      </c>
      <c r="D77" s="195" t="s">
        <v>115</v>
      </c>
      <c r="E77" s="75">
        <v>19771</v>
      </c>
      <c r="F77" s="75">
        <v>19771</v>
      </c>
      <c r="G77" s="74"/>
      <c r="H77" s="75">
        <v>19771</v>
      </c>
      <c r="I77" s="75">
        <v>19771</v>
      </c>
      <c r="J77" s="84"/>
      <c r="K77" s="39">
        <f t="shared" si="11"/>
        <v>100</v>
      </c>
      <c r="L77" s="10"/>
    </row>
    <row r="78" spans="1:12" ht="75.75" customHeight="1">
      <c r="A78" s="220"/>
      <c r="B78" s="130"/>
      <c r="C78" s="286" t="s">
        <v>90</v>
      </c>
      <c r="D78" s="101" t="s">
        <v>115</v>
      </c>
      <c r="E78" s="174">
        <v>3489</v>
      </c>
      <c r="F78" s="174">
        <v>3489</v>
      </c>
      <c r="G78" s="111"/>
      <c r="H78" s="174">
        <v>3489</v>
      </c>
      <c r="I78" s="174">
        <v>3489</v>
      </c>
      <c r="J78" s="113"/>
      <c r="K78" s="133">
        <f t="shared" si="11"/>
        <v>100</v>
      </c>
      <c r="L78" s="10"/>
    </row>
    <row r="79" spans="1:12" ht="30">
      <c r="A79" s="220"/>
      <c r="B79" s="129">
        <v>80103</v>
      </c>
      <c r="C79" s="131"/>
      <c r="D79" s="85" t="s">
        <v>128</v>
      </c>
      <c r="E79" s="123">
        <f>SUM(E80)</f>
        <v>20700</v>
      </c>
      <c r="F79" s="123">
        <f t="shared" ref="F79:J79" si="14">SUM(F80)</f>
        <v>20700</v>
      </c>
      <c r="G79" s="123">
        <f t="shared" si="14"/>
        <v>0</v>
      </c>
      <c r="H79" s="123">
        <f t="shared" si="14"/>
        <v>20700</v>
      </c>
      <c r="I79" s="123">
        <f t="shared" si="14"/>
        <v>20700</v>
      </c>
      <c r="J79" s="123">
        <f t="shared" si="14"/>
        <v>0</v>
      </c>
      <c r="K79" s="33">
        <f t="shared" si="11"/>
        <v>100</v>
      </c>
    </row>
    <row r="80" spans="1:12" ht="45">
      <c r="A80" s="220"/>
      <c r="B80" s="130"/>
      <c r="C80" s="56">
        <v>2030</v>
      </c>
      <c r="D80" s="44" t="s">
        <v>73</v>
      </c>
      <c r="E80" s="114">
        <v>20700</v>
      </c>
      <c r="F80" s="75">
        <v>20700</v>
      </c>
      <c r="G80" s="75"/>
      <c r="H80" s="75">
        <v>20700</v>
      </c>
      <c r="I80" s="75">
        <v>20700</v>
      </c>
      <c r="J80" s="75"/>
      <c r="K80" s="132">
        <f t="shared" si="11"/>
        <v>100</v>
      </c>
    </row>
    <row r="81" spans="1:14" s="7" customFormat="1">
      <c r="A81" s="220"/>
      <c r="B81" s="221">
        <v>80104</v>
      </c>
      <c r="C81" s="51"/>
      <c r="D81" s="81" t="s">
        <v>33</v>
      </c>
      <c r="E81" s="123">
        <f>SUM(E82:E86)</f>
        <v>259311</v>
      </c>
      <c r="F81" s="123">
        <f t="shared" ref="F81:J81" si="15">SUM(F82:F86)</f>
        <v>259311</v>
      </c>
      <c r="G81" s="123">
        <f t="shared" si="15"/>
        <v>0</v>
      </c>
      <c r="H81" s="123">
        <f t="shared" si="15"/>
        <v>222918.78</v>
      </c>
      <c r="I81" s="123">
        <f t="shared" si="15"/>
        <v>222918.78</v>
      </c>
      <c r="J81" s="123">
        <f t="shared" si="15"/>
        <v>0</v>
      </c>
      <c r="K81" s="215">
        <f t="shared" si="11"/>
        <v>85.965801682150001</v>
      </c>
      <c r="N81" s="13"/>
    </row>
    <row r="82" spans="1:14" s="7" customFormat="1">
      <c r="A82" s="220"/>
      <c r="B82" s="222"/>
      <c r="C82" s="78" t="s">
        <v>74</v>
      </c>
      <c r="D82" s="86" t="s">
        <v>9</v>
      </c>
      <c r="E82" s="114">
        <v>1560</v>
      </c>
      <c r="F82" s="110">
        <v>1560</v>
      </c>
      <c r="G82" s="111"/>
      <c r="H82" s="110">
        <v>1560</v>
      </c>
      <c r="I82" s="110">
        <v>1560</v>
      </c>
      <c r="J82" s="111"/>
      <c r="K82" s="39">
        <f t="shared" si="11"/>
        <v>100</v>
      </c>
      <c r="N82" s="13"/>
    </row>
    <row r="83" spans="1:14">
      <c r="A83" s="220"/>
      <c r="B83" s="222"/>
      <c r="C83" s="68" t="s">
        <v>88</v>
      </c>
      <c r="D83" s="86" t="s">
        <v>34</v>
      </c>
      <c r="E83" s="114">
        <v>200500</v>
      </c>
      <c r="F83" s="114">
        <v>200500</v>
      </c>
      <c r="G83" s="74"/>
      <c r="H83" s="114">
        <v>164553.79999999999</v>
      </c>
      <c r="I83" s="114">
        <v>164553.79999999999</v>
      </c>
      <c r="J83" s="84"/>
      <c r="K83" s="39">
        <f t="shared" si="11"/>
        <v>82.071720698254353</v>
      </c>
    </row>
    <row r="84" spans="1:14">
      <c r="A84" s="70"/>
      <c r="B84" s="222"/>
      <c r="C84" s="68" t="s">
        <v>87</v>
      </c>
      <c r="D84" s="86" t="s">
        <v>30</v>
      </c>
      <c r="E84" s="73">
        <v>500</v>
      </c>
      <c r="F84" s="73">
        <v>500</v>
      </c>
      <c r="G84" s="74"/>
      <c r="H84" s="73">
        <v>53.98</v>
      </c>
      <c r="I84" s="73">
        <v>53.98</v>
      </c>
      <c r="J84" s="84"/>
      <c r="K84" s="39">
        <f t="shared" si="11"/>
        <v>10.795999999999999</v>
      </c>
    </row>
    <row r="85" spans="1:14">
      <c r="A85" s="70"/>
      <c r="B85" s="222"/>
      <c r="C85" s="56" t="s">
        <v>59</v>
      </c>
      <c r="D85" s="72" t="s">
        <v>10</v>
      </c>
      <c r="E85" s="73">
        <v>4587</v>
      </c>
      <c r="F85" s="73">
        <v>4587</v>
      </c>
      <c r="H85" s="73">
        <v>4587</v>
      </c>
      <c r="I85" s="73">
        <v>4587</v>
      </c>
      <c r="J85" s="73"/>
      <c r="K85" s="39">
        <f t="shared" si="11"/>
        <v>100</v>
      </c>
    </row>
    <row r="86" spans="1:14" ht="45">
      <c r="A86" s="70"/>
      <c r="B86" s="129"/>
      <c r="C86" s="56" t="s">
        <v>94</v>
      </c>
      <c r="D86" s="35" t="s">
        <v>73</v>
      </c>
      <c r="E86" s="73">
        <v>52164</v>
      </c>
      <c r="F86" s="73">
        <v>52164</v>
      </c>
      <c r="G86" s="214"/>
      <c r="H86" s="75">
        <v>52164</v>
      </c>
      <c r="I86" s="75">
        <v>52164</v>
      </c>
      <c r="J86" s="75"/>
      <c r="K86" s="39">
        <f t="shared" si="11"/>
        <v>100</v>
      </c>
    </row>
    <row r="87" spans="1:14" s="7" customFormat="1">
      <c r="A87" s="87"/>
      <c r="B87" s="136">
        <v>80195</v>
      </c>
      <c r="C87" s="137"/>
      <c r="D87" s="138" t="s">
        <v>40</v>
      </c>
      <c r="E87" s="117">
        <f>SUM(E88:E90)</f>
        <v>67657.709999999992</v>
      </c>
      <c r="F87" s="117">
        <f>SUM(F88:F90)</f>
        <v>67657.709999999992</v>
      </c>
      <c r="G87" s="168"/>
      <c r="H87" s="212">
        <f>SUM(H88:H90)</f>
        <v>66875.67</v>
      </c>
      <c r="I87" s="212">
        <f>SUM(I88:I90)</f>
        <v>66875.67</v>
      </c>
      <c r="J87" s="213"/>
      <c r="K87" s="33">
        <f t="shared" si="11"/>
        <v>98.844122864932913</v>
      </c>
    </row>
    <row r="88" spans="1:14" s="7" customFormat="1" ht="30">
      <c r="A88" s="87"/>
      <c r="B88" s="129"/>
      <c r="C88" s="56" t="s">
        <v>102</v>
      </c>
      <c r="D88" s="44" t="s">
        <v>108</v>
      </c>
      <c r="E88" s="73">
        <v>31056.45</v>
      </c>
      <c r="F88" s="73">
        <v>31056.45</v>
      </c>
      <c r="G88" s="74"/>
      <c r="H88" s="73">
        <v>31056.45</v>
      </c>
      <c r="I88" s="73">
        <v>31056.45</v>
      </c>
      <c r="J88" s="84"/>
      <c r="K88" s="39">
        <f t="shared" si="11"/>
        <v>100</v>
      </c>
    </row>
    <row r="89" spans="1:14" s="7" customFormat="1" ht="30">
      <c r="A89" s="87"/>
      <c r="B89" s="129"/>
      <c r="C89" s="56" t="s">
        <v>90</v>
      </c>
      <c r="D89" s="44" t="s">
        <v>108</v>
      </c>
      <c r="E89" s="73">
        <v>5480.55</v>
      </c>
      <c r="F89" s="73">
        <v>5480.55</v>
      </c>
      <c r="G89" s="283"/>
      <c r="H89" s="282">
        <v>4698.51</v>
      </c>
      <c r="I89" s="74">
        <v>4698.51</v>
      </c>
      <c r="J89" s="84"/>
      <c r="K89" s="39">
        <f t="shared" si="11"/>
        <v>85.730629225169011</v>
      </c>
    </row>
    <row r="90" spans="1:14" ht="26.25" customHeight="1">
      <c r="A90" s="70"/>
      <c r="B90" s="130"/>
      <c r="C90" s="56" t="s">
        <v>94</v>
      </c>
      <c r="D90" s="35" t="s">
        <v>73</v>
      </c>
      <c r="E90" s="73">
        <v>31120.71</v>
      </c>
      <c r="F90" s="73">
        <v>31120.71</v>
      </c>
      <c r="G90" s="74"/>
      <c r="H90" s="73">
        <v>31120.71</v>
      </c>
      <c r="I90" s="73">
        <v>31120.71</v>
      </c>
      <c r="J90" s="84"/>
      <c r="K90" s="39">
        <f t="shared" si="11"/>
        <v>100</v>
      </c>
    </row>
    <row r="91" spans="1:14" s="3" customFormat="1" ht="14.25">
      <c r="A91" s="219">
        <v>852</v>
      </c>
      <c r="B91" s="120"/>
      <c r="C91" s="46"/>
      <c r="D91" s="121" t="s">
        <v>35</v>
      </c>
      <c r="E91" s="122">
        <f t="shared" ref="E91:J91" si="16">SUM(E96,E100,E103,E105,E107,E111,E114,E92,E94)</f>
        <v>2469775</v>
      </c>
      <c r="F91" s="122">
        <f t="shared" si="16"/>
        <v>2469775</v>
      </c>
      <c r="G91" s="122">
        <f t="shared" si="16"/>
        <v>0</v>
      </c>
      <c r="H91" s="122">
        <f t="shared" si="16"/>
        <v>2453776.61</v>
      </c>
      <c r="I91" s="122">
        <f t="shared" si="16"/>
        <v>2453776.61</v>
      </c>
      <c r="J91" s="122">
        <f t="shared" si="16"/>
        <v>0</v>
      </c>
      <c r="K91" s="28">
        <f t="shared" si="11"/>
        <v>99.352232895709108</v>
      </c>
    </row>
    <row r="92" spans="1:14" s="7" customFormat="1">
      <c r="A92" s="220"/>
      <c r="B92" s="140">
        <v>85202</v>
      </c>
      <c r="C92" s="106"/>
      <c r="D92" s="138" t="s">
        <v>129</v>
      </c>
      <c r="E92" s="117">
        <f>SUM(E93)</f>
        <v>8000</v>
      </c>
      <c r="F92" s="117">
        <f t="shared" ref="F92:J92" si="17">SUM(F93)</f>
        <v>8000</v>
      </c>
      <c r="G92" s="117">
        <f t="shared" si="17"/>
        <v>0</v>
      </c>
      <c r="H92" s="117">
        <f t="shared" si="17"/>
        <v>4994.1499999999996</v>
      </c>
      <c r="I92" s="117">
        <f t="shared" si="17"/>
        <v>4994.1499999999996</v>
      </c>
      <c r="J92" s="117">
        <f t="shared" si="17"/>
        <v>0</v>
      </c>
      <c r="K92" s="33">
        <f t="shared" si="11"/>
        <v>62.426874999999995</v>
      </c>
    </row>
    <row r="93" spans="1:14" s="3" customFormat="1">
      <c r="A93" s="284"/>
      <c r="B93" s="285"/>
      <c r="C93" s="92" t="s">
        <v>59</v>
      </c>
      <c r="D93" s="171" t="s">
        <v>10</v>
      </c>
      <c r="E93" s="75">
        <v>8000</v>
      </c>
      <c r="F93" s="75">
        <v>8000</v>
      </c>
      <c r="G93" s="74"/>
      <c r="H93" s="75">
        <v>4994.1499999999996</v>
      </c>
      <c r="I93" s="75">
        <v>4994.1499999999996</v>
      </c>
      <c r="J93" s="84"/>
      <c r="K93" s="39">
        <f t="shared" si="11"/>
        <v>62.426874999999995</v>
      </c>
    </row>
    <row r="94" spans="1:14" s="3" customFormat="1">
      <c r="A94" s="284"/>
      <c r="B94" s="288">
        <v>85206</v>
      </c>
      <c r="C94" s="289"/>
      <c r="D94" s="170" t="s">
        <v>130</v>
      </c>
      <c r="E94" s="161">
        <f>SUM(E95)</f>
        <v>330628</v>
      </c>
      <c r="F94" s="161">
        <f t="shared" ref="F94:J94" si="18">SUM(F95)</f>
        <v>330628</v>
      </c>
      <c r="G94" s="161">
        <f t="shared" si="18"/>
        <v>0</v>
      </c>
      <c r="H94" s="161">
        <f t="shared" si="18"/>
        <v>328062</v>
      </c>
      <c r="I94" s="161">
        <f t="shared" si="18"/>
        <v>328062</v>
      </c>
      <c r="J94" s="161">
        <f t="shared" si="18"/>
        <v>0</v>
      </c>
      <c r="K94" s="33">
        <f t="shared" si="11"/>
        <v>99.223901181993057</v>
      </c>
    </row>
    <row r="95" spans="1:14" s="3" customFormat="1" ht="45">
      <c r="A95" s="220"/>
      <c r="B95" s="218"/>
      <c r="C95" s="286" t="s">
        <v>94</v>
      </c>
      <c r="D95" s="287" t="s">
        <v>73</v>
      </c>
      <c r="E95" s="112">
        <v>330628</v>
      </c>
      <c r="F95" s="112">
        <v>330628</v>
      </c>
      <c r="G95" s="111"/>
      <c r="H95" s="112">
        <v>328062</v>
      </c>
      <c r="I95" s="112">
        <v>328062</v>
      </c>
      <c r="J95" s="113"/>
      <c r="K95" s="39">
        <f t="shared" si="11"/>
        <v>99.223901181993057</v>
      </c>
    </row>
    <row r="96" spans="1:14" s="7" customFormat="1" ht="45">
      <c r="A96" s="220"/>
      <c r="B96" s="140">
        <v>85212</v>
      </c>
      <c r="C96" s="106"/>
      <c r="D96" s="116" t="s">
        <v>36</v>
      </c>
      <c r="E96" s="117">
        <f>SUM(E97:E99)</f>
        <v>1733789</v>
      </c>
      <c r="F96" s="117">
        <f>SUM(F97:F99)</f>
        <v>1733789</v>
      </c>
      <c r="G96" s="54"/>
      <c r="H96" s="117">
        <f>SUM(H97:H99)</f>
        <v>1730526.2</v>
      </c>
      <c r="I96" s="117">
        <f>SUM(I97:I99)</f>
        <v>1730526.2</v>
      </c>
      <c r="J96" s="82"/>
      <c r="K96" s="33">
        <f t="shared" si="11"/>
        <v>99.811811010451663</v>
      </c>
    </row>
    <row r="97" spans="1:11">
      <c r="A97" s="220"/>
      <c r="B97" s="142"/>
      <c r="C97" s="141" t="s">
        <v>74</v>
      </c>
      <c r="D97" s="44" t="s">
        <v>9</v>
      </c>
      <c r="E97" s="73">
        <v>50</v>
      </c>
      <c r="F97" s="73">
        <v>50</v>
      </c>
      <c r="G97" s="74"/>
      <c r="H97" s="73">
        <v>17.600000000000001</v>
      </c>
      <c r="I97" s="73">
        <v>17.600000000000001</v>
      </c>
      <c r="J97" s="84"/>
      <c r="K97" s="39">
        <f t="shared" si="11"/>
        <v>35.200000000000003</v>
      </c>
    </row>
    <row r="98" spans="1:11" ht="60">
      <c r="A98" s="220"/>
      <c r="B98" s="142"/>
      <c r="C98" s="141">
        <v>2010</v>
      </c>
      <c r="D98" s="44" t="s">
        <v>7</v>
      </c>
      <c r="E98" s="73">
        <v>1718739</v>
      </c>
      <c r="F98" s="73">
        <v>1718739</v>
      </c>
      <c r="G98" s="71"/>
      <c r="H98" s="73">
        <v>1718737.44</v>
      </c>
      <c r="I98" s="73">
        <v>1718737.44</v>
      </c>
      <c r="J98" s="105"/>
      <c r="K98" s="39">
        <f t="shared" si="11"/>
        <v>99.999909235782752</v>
      </c>
    </row>
    <row r="99" spans="1:11" ht="60">
      <c r="A99" s="220"/>
      <c r="B99" s="142"/>
      <c r="C99" s="141" t="s">
        <v>105</v>
      </c>
      <c r="D99" s="44" t="s">
        <v>106</v>
      </c>
      <c r="E99" s="69">
        <v>15000</v>
      </c>
      <c r="F99" s="69">
        <v>15000</v>
      </c>
      <c r="G99" s="143"/>
      <c r="H99" s="69">
        <v>11771.16</v>
      </c>
      <c r="I99" s="69">
        <v>11771.16</v>
      </c>
      <c r="J99" s="144"/>
      <c r="K99" s="39">
        <f t="shared" si="11"/>
        <v>78.474400000000003</v>
      </c>
    </row>
    <row r="100" spans="1:11" s="7" customFormat="1" ht="60">
      <c r="A100" s="220"/>
      <c r="B100" s="223">
        <v>85213</v>
      </c>
      <c r="C100" s="51"/>
      <c r="D100" s="85" t="s">
        <v>37</v>
      </c>
      <c r="E100" s="53">
        <f>SUM(E101:E102)</f>
        <v>18355</v>
      </c>
      <c r="F100" s="53">
        <f>SUM(F101:F102)</f>
        <v>18355</v>
      </c>
      <c r="G100" s="107"/>
      <c r="H100" s="53">
        <f>SUM(H101:H102)</f>
        <v>18178.09</v>
      </c>
      <c r="I100" s="53">
        <f>SUM(I101:I102)</f>
        <v>18178.09</v>
      </c>
      <c r="J100" s="108"/>
      <c r="K100" s="33">
        <f t="shared" si="11"/>
        <v>99.036175429038408</v>
      </c>
    </row>
    <row r="101" spans="1:11" ht="60">
      <c r="A101" s="220"/>
      <c r="B101" s="224"/>
      <c r="C101" s="78">
        <v>2010</v>
      </c>
      <c r="D101" s="35" t="s">
        <v>7</v>
      </c>
      <c r="E101" s="69">
        <v>7755</v>
      </c>
      <c r="F101" s="69">
        <v>7755</v>
      </c>
      <c r="G101" s="143"/>
      <c r="H101" s="69">
        <v>7578.09</v>
      </c>
      <c r="I101" s="69">
        <v>7578.09</v>
      </c>
      <c r="J101" s="144"/>
      <c r="K101" s="39">
        <f t="shared" si="11"/>
        <v>97.718762088974856</v>
      </c>
    </row>
    <row r="102" spans="1:11" ht="45">
      <c r="A102" s="220"/>
      <c r="B102" s="225"/>
      <c r="C102" s="78" t="s">
        <v>94</v>
      </c>
      <c r="D102" s="35" t="s">
        <v>73</v>
      </c>
      <c r="E102" s="69">
        <v>10600</v>
      </c>
      <c r="F102" s="69">
        <v>10600</v>
      </c>
      <c r="G102" s="143"/>
      <c r="H102" s="69">
        <v>10600</v>
      </c>
      <c r="I102" s="69">
        <v>10600</v>
      </c>
      <c r="J102" s="145"/>
      <c r="K102" s="39">
        <f t="shared" si="11"/>
        <v>100</v>
      </c>
    </row>
    <row r="103" spans="1:11" s="7" customFormat="1" ht="28.5" customHeight="1">
      <c r="A103" s="220"/>
      <c r="B103" s="226">
        <v>85214</v>
      </c>
      <c r="C103" s="51"/>
      <c r="D103" s="85" t="s">
        <v>67</v>
      </c>
      <c r="E103" s="53">
        <f>SUM(E104)</f>
        <v>28000</v>
      </c>
      <c r="F103" s="53">
        <f t="shared" ref="F103:I103" si="19">SUM(F104)</f>
        <v>28000</v>
      </c>
      <c r="G103" s="53">
        <f t="shared" si="19"/>
        <v>0</v>
      </c>
      <c r="H103" s="53">
        <f t="shared" si="19"/>
        <v>28000</v>
      </c>
      <c r="I103" s="53">
        <f t="shared" si="19"/>
        <v>28000</v>
      </c>
      <c r="J103" s="108"/>
      <c r="K103" s="39">
        <f t="shared" si="11"/>
        <v>100</v>
      </c>
    </row>
    <row r="104" spans="1:11" ht="45">
      <c r="A104" s="220"/>
      <c r="B104" s="227"/>
      <c r="C104" s="68">
        <v>2030</v>
      </c>
      <c r="D104" s="35" t="s">
        <v>73</v>
      </c>
      <c r="E104" s="69">
        <v>28000</v>
      </c>
      <c r="F104" s="69">
        <v>28000</v>
      </c>
      <c r="G104" s="143"/>
      <c r="H104" s="69">
        <v>28000</v>
      </c>
      <c r="I104" s="69">
        <v>28000</v>
      </c>
      <c r="J104" s="144"/>
      <c r="K104" s="39">
        <f t="shared" si="11"/>
        <v>100</v>
      </c>
    </row>
    <row r="105" spans="1:11" s="7" customFormat="1">
      <c r="A105" s="284"/>
      <c r="B105" s="290">
        <v>85216</v>
      </c>
      <c r="C105" s="152"/>
      <c r="D105" s="85" t="s">
        <v>96</v>
      </c>
      <c r="E105" s="53">
        <f t="shared" ref="E105:J105" si="20">SUM(E106:E106)</f>
        <v>135000</v>
      </c>
      <c r="F105" s="53">
        <f t="shared" si="20"/>
        <v>135000</v>
      </c>
      <c r="G105" s="53">
        <f t="shared" si="20"/>
        <v>0</v>
      </c>
      <c r="H105" s="53">
        <f t="shared" si="20"/>
        <v>135000</v>
      </c>
      <c r="I105" s="53">
        <f t="shared" si="20"/>
        <v>135000</v>
      </c>
      <c r="J105" s="53">
        <f t="shared" si="20"/>
        <v>0</v>
      </c>
      <c r="K105" s="39">
        <f t="shared" si="11"/>
        <v>100</v>
      </c>
    </row>
    <row r="106" spans="1:11" ht="60">
      <c r="A106" s="284"/>
      <c r="B106" s="290"/>
      <c r="C106" s="291">
        <v>2010</v>
      </c>
      <c r="D106" s="35" t="s">
        <v>7</v>
      </c>
      <c r="E106" s="69">
        <v>135000</v>
      </c>
      <c r="F106" s="69">
        <v>135000</v>
      </c>
      <c r="G106" s="143"/>
      <c r="H106" s="69">
        <v>135000</v>
      </c>
      <c r="I106" s="69">
        <v>135000</v>
      </c>
      <c r="J106" s="144"/>
      <c r="K106" s="39">
        <f t="shared" ref="K106" si="21">H106/E106*100</f>
        <v>100</v>
      </c>
    </row>
    <row r="107" spans="1:11" s="7" customFormat="1">
      <c r="A107" s="220"/>
      <c r="B107" s="227">
        <v>85219</v>
      </c>
      <c r="C107" s="51"/>
      <c r="D107" s="81" t="s">
        <v>38</v>
      </c>
      <c r="E107" s="53">
        <f>SUM(E109:E110,E108)</f>
        <v>104909</v>
      </c>
      <c r="F107" s="53">
        <f t="shared" ref="F107:J107" si="22">SUM(F109:F110,F108)</f>
        <v>104909</v>
      </c>
      <c r="G107" s="53">
        <f t="shared" si="22"/>
        <v>0</v>
      </c>
      <c r="H107" s="53">
        <f t="shared" si="22"/>
        <v>102212.97</v>
      </c>
      <c r="I107" s="53">
        <f t="shared" si="22"/>
        <v>102212.97</v>
      </c>
      <c r="J107" s="53">
        <f t="shared" si="22"/>
        <v>0</v>
      </c>
      <c r="K107" s="33">
        <f t="shared" si="11"/>
        <v>97.430125156087655</v>
      </c>
    </row>
    <row r="108" spans="1:11" s="7" customFormat="1">
      <c r="A108" s="220"/>
      <c r="B108" s="227"/>
      <c r="C108" s="68" t="s">
        <v>87</v>
      </c>
      <c r="D108" s="86" t="s">
        <v>30</v>
      </c>
      <c r="E108" s="69">
        <v>3000</v>
      </c>
      <c r="F108" s="69">
        <v>3000</v>
      </c>
      <c r="G108" s="143"/>
      <c r="H108" s="69">
        <v>541.09</v>
      </c>
      <c r="I108" s="69">
        <v>541.09</v>
      </c>
      <c r="J108" s="144"/>
      <c r="K108" s="39"/>
    </row>
    <row r="109" spans="1:11">
      <c r="A109" s="220"/>
      <c r="B109" s="227"/>
      <c r="C109" s="78" t="s">
        <v>59</v>
      </c>
      <c r="D109" s="86" t="s">
        <v>10</v>
      </c>
      <c r="E109" s="69">
        <v>750</v>
      </c>
      <c r="F109" s="69">
        <v>750</v>
      </c>
      <c r="G109" s="143"/>
      <c r="H109" s="69">
        <v>731.88</v>
      </c>
      <c r="I109" s="69">
        <v>731.88</v>
      </c>
      <c r="J109" s="144"/>
      <c r="K109" s="39">
        <f t="shared" si="11"/>
        <v>97.584000000000003</v>
      </c>
    </row>
    <row r="110" spans="1:11" ht="45">
      <c r="A110" s="220"/>
      <c r="B110" s="228"/>
      <c r="C110" s="68">
        <v>2030</v>
      </c>
      <c r="D110" s="35" t="s">
        <v>73</v>
      </c>
      <c r="E110" s="69">
        <v>101159</v>
      </c>
      <c r="F110" s="69">
        <v>101159</v>
      </c>
      <c r="G110" s="143"/>
      <c r="H110" s="69">
        <v>100940</v>
      </c>
      <c r="I110" s="69">
        <v>100940</v>
      </c>
      <c r="J110" s="144"/>
      <c r="K110" s="39">
        <f t="shared" si="11"/>
        <v>99.783509129192666</v>
      </c>
    </row>
    <row r="111" spans="1:11" s="7" customFormat="1" ht="30">
      <c r="A111" s="220"/>
      <c r="B111" s="226">
        <v>85228</v>
      </c>
      <c r="C111" s="51"/>
      <c r="D111" s="85" t="s">
        <v>39</v>
      </c>
      <c r="E111" s="53">
        <f>SUM(E112:E113)</f>
        <v>13920</v>
      </c>
      <c r="F111" s="53">
        <f>SUM(F112:F113)</f>
        <v>13920</v>
      </c>
      <c r="G111" s="53">
        <f>SUM(G112:G113)</f>
        <v>0</v>
      </c>
      <c r="H111" s="53">
        <f>SUM(H112:H113)</f>
        <v>9835.2000000000007</v>
      </c>
      <c r="I111" s="53">
        <f>SUM(I112:I113)</f>
        <v>9835.2000000000007</v>
      </c>
      <c r="J111" s="108"/>
      <c r="K111" s="33">
        <f t="shared" si="11"/>
        <v>70.65517241379311</v>
      </c>
    </row>
    <row r="112" spans="1:11">
      <c r="A112" s="220"/>
      <c r="B112" s="227"/>
      <c r="C112" s="68" t="s">
        <v>88</v>
      </c>
      <c r="D112" s="86" t="s">
        <v>34</v>
      </c>
      <c r="E112" s="69">
        <v>6000</v>
      </c>
      <c r="F112" s="69">
        <v>6000</v>
      </c>
      <c r="H112" s="143">
        <v>1915.2</v>
      </c>
      <c r="I112" s="69">
        <v>1915.2</v>
      </c>
      <c r="J112" s="144"/>
      <c r="K112" s="39">
        <f>I112/E112*100</f>
        <v>31.919999999999998</v>
      </c>
    </row>
    <row r="113" spans="1:11" ht="60">
      <c r="A113" s="220"/>
      <c r="B113" s="228"/>
      <c r="C113" s="68">
        <v>2010</v>
      </c>
      <c r="D113" s="35" t="s">
        <v>7</v>
      </c>
      <c r="E113" s="69">
        <v>7920</v>
      </c>
      <c r="F113" s="69">
        <v>7920</v>
      </c>
      <c r="G113" s="143"/>
      <c r="H113" s="69">
        <v>7920</v>
      </c>
      <c r="I113" s="69">
        <v>7920</v>
      </c>
      <c r="J113" s="144"/>
      <c r="K113" s="39">
        <f t="shared" si="11"/>
        <v>100</v>
      </c>
    </row>
    <row r="114" spans="1:11" s="7" customFormat="1">
      <c r="A114" s="220"/>
      <c r="B114" s="226">
        <v>85295</v>
      </c>
      <c r="C114" s="51"/>
      <c r="D114" s="81" t="s">
        <v>40</v>
      </c>
      <c r="E114" s="53">
        <f>SUM(E115:E116)</f>
        <v>97174</v>
      </c>
      <c r="F114" s="53">
        <f>SUM(F115:F116)</f>
        <v>97174</v>
      </c>
      <c r="G114" s="107"/>
      <c r="H114" s="53">
        <f>SUM(H115:H116)</f>
        <v>96968</v>
      </c>
      <c r="I114" s="53">
        <f>SUM(I115:I116)</f>
        <v>96968</v>
      </c>
      <c r="J114" s="108"/>
      <c r="K114" s="33">
        <f t="shared" si="11"/>
        <v>99.788009138246863</v>
      </c>
    </row>
    <row r="115" spans="1:11" s="7" customFormat="1" ht="60">
      <c r="A115" s="220"/>
      <c r="B115" s="227"/>
      <c r="C115" s="68">
        <v>2010</v>
      </c>
      <c r="D115" s="35" t="s">
        <v>7</v>
      </c>
      <c r="E115" s="58">
        <v>47174</v>
      </c>
      <c r="F115" s="58">
        <v>47174</v>
      </c>
      <c r="G115" s="126"/>
      <c r="H115" s="58">
        <v>46968</v>
      </c>
      <c r="I115" s="58">
        <v>46968</v>
      </c>
      <c r="J115" s="146"/>
      <c r="K115" s="39">
        <f t="shared" si="11"/>
        <v>99.563318777292579</v>
      </c>
    </row>
    <row r="116" spans="1:11" ht="45">
      <c r="A116" s="238"/>
      <c r="B116" s="228"/>
      <c r="C116" s="56">
        <v>2030</v>
      </c>
      <c r="D116" s="44" t="s">
        <v>73</v>
      </c>
      <c r="E116" s="58">
        <v>50000</v>
      </c>
      <c r="F116" s="58">
        <v>50000</v>
      </c>
      <c r="G116" s="126"/>
      <c r="H116" s="58">
        <v>50000</v>
      </c>
      <c r="I116" s="58">
        <v>50000</v>
      </c>
      <c r="J116" s="146"/>
      <c r="K116" s="39">
        <f t="shared" si="11"/>
        <v>100</v>
      </c>
    </row>
    <row r="117" spans="1:11" s="3" customFormat="1" ht="14.25" customHeight="1">
      <c r="A117" s="219">
        <v>853</v>
      </c>
      <c r="B117" s="88"/>
      <c r="C117" s="147"/>
      <c r="D117" s="89" t="s">
        <v>101</v>
      </c>
      <c r="E117" s="48">
        <f>SUM(E118)</f>
        <v>86652</v>
      </c>
      <c r="F117" s="48">
        <f>SUM(F118)</f>
        <v>86652</v>
      </c>
      <c r="G117" s="148"/>
      <c r="H117" s="48">
        <f>SUM(H118)</f>
        <v>77468.069999999992</v>
      </c>
      <c r="I117" s="48">
        <f>SUM(I118)</f>
        <v>77468.069999999992</v>
      </c>
      <c r="J117" s="149"/>
      <c r="K117" s="28">
        <f t="shared" si="11"/>
        <v>89.401364076997638</v>
      </c>
    </row>
    <row r="118" spans="1:11" s="7" customFormat="1" ht="16.5" customHeight="1">
      <c r="A118" s="220"/>
      <c r="B118" s="90">
        <v>85395</v>
      </c>
      <c r="C118" s="137"/>
      <c r="D118" s="116" t="s">
        <v>40</v>
      </c>
      <c r="E118" s="296">
        <f>SUM(E119:E120)</f>
        <v>86652</v>
      </c>
      <c r="F118" s="53">
        <f>SUM(F119:F120)</f>
        <v>86652</v>
      </c>
      <c r="G118" s="107"/>
      <c r="H118" s="53">
        <f>SUM(H119:H120)</f>
        <v>77468.069999999992</v>
      </c>
      <c r="I118" s="53">
        <f>SUM(I119:I120)</f>
        <v>77468.069999999992</v>
      </c>
      <c r="J118" s="108"/>
      <c r="K118" s="33">
        <f t="shared" si="11"/>
        <v>89.401364076997638</v>
      </c>
    </row>
    <row r="119" spans="1:11" ht="75" customHeight="1">
      <c r="A119" s="284"/>
      <c r="B119" s="293"/>
      <c r="C119" s="160" t="s">
        <v>102</v>
      </c>
      <c r="D119" s="195" t="s">
        <v>118</v>
      </c>
      <c r="E119" s="75">
        <v>73654.2</v>
      </c>
      <c r="F119" s="292">
        <v>73654.2</v>
      </c>
      <c r="G119" s="143"/>
      <c r="H119" s="69">
        <v>73654.2</v>
      </c>
      <c r="I119" s="69">
        <v>73654.2</v>
      </c>
      <c r="J119" s="144"/>
      <c r="K119" s="39">
        <f t="shared" si="11"/>
        <v>100</v>
      </c>
    </row>
    <row r="120" spans="1:11" ht="78.75" customHeight="1">
      <c r="A120" s="284"/>
      <c r="B120" s="293"/>
      <c r="C120" s="160" t="s">
        <v>90</v>
      </c>
      <c r="D120" s="195" t="s">
        <v>118</v>
      </c>
      <c r="E120" s="75">
        <v>12997.8</v>
      </c>
      <c r="F120" s="292">
        <v>12997.8</v>
      </c>
      <c r="G120" s="143"/>
      <c r="H120" s="69">
        <v>3813.87</v>
      </c>
      <c r="I120" s="69">
        <v>3813.87</v>
      </c>
      <c r="J120" s="144"/>
      <c r="K120" s="39">
        <f t="shared" si="11"/>
        <v>29.342427179984305</v>
      </c>
    </row>
    <row r="121" spans="1:11" s="3" customFormat="1" ht="14.25">
      <c r="A121" s="229">
        <v>854</v>
      </c>
      <c r="B121" s="294"/>
      <c r="C121" s="150"/>
      <c r="D121" s="295" t="s">
        <v>41</v>
      </c>
      <c r="E121" s="151">
        <f>SUM(E122,E124,E127)</f>
        <v>261739.4</v>
      </c>
      <c r="F121" s="151">
        <f t="shared" ref="F121:J121" si="23">SUM(F122,F124,F127)</f>
        <v>261739.4</v>
      </c>
      <c r="G121" s="151">
        <f t="shared" si="23"/>
        <v>0</v>
      </c>
      <c r="H121" s="151">
        <f t="shared" si="23"/>
        <v>263158.90000000002</v>
      </c>
      <c r="I121" s="151">
        <f t="shared" si="23"/>
        <v>263158.90000000002</v>
      </c>
      <c r="J121" s="151">
        <f t="shared" si="23"/>
        <v>0</v>
      </c>
      <c r="K121" s="28">
        <f t="shared" si="11"/>
        <v>100.54233332849391</v>
      </c>
    </row>
    <row r="122" spans="1:11" s="7" customFormat="1">
      <c r="A122" s="230"/>
      <c r="B122" s="231">
        <v>85401</v>
      </c>
      <c r="C122" s="131"/>
      <c r="D122" s="81" t="s">
        <v>42</v>
      </c>
      <c r="E122" s="123">
        <v>145000</v>
      </c>
      <c r="F122" s="123">
        <v>145000</v>
      </c>
      <c r="G122" s="54"/>
      <c r="H122" s="123">
        <f>SUM(H123)</f>
        <v>146419.5</v>
      </c>
      <c r="I122" s="123">
        <f>SUM(I123)</f>
        <v>146419.5</v>
      </c>
      <c r="J122" s="82"/>
      <c r="K122" s="33">
        <f t="shared" si="11"/>
        <v>100.97896551724136</v>
      </c>
    </row>
    <row r="123" spans="1:11">
      <c r="A123" s="230"/>
      <c r="B123" s="232"/>
      <c r="C123" s="68" t="s">
        <v>88</v>
      </c>
      <c r="D123" s="86" t="s">
        <v>34</v>
      </c>
      <c r="E123" s="114">
        <v>145000</v>
      </c>
      <c r="F123" s="114">
        <v>145000</v>
      </c>
      <c r="G123" s="74"/>
      <c r="H123" s="114">
        <v>146419.5</v>
      </c>
      <c r="I123" s="114">
        <v>146419.5</v>
      </c>
      <c r="J123" s="84"/>
      <c r="K123" s="39">
        <f t="shared" si="11"/>
        <v>100.97896551724136</v>
      </c>
    </row>
    <row r="124" spans="1:11" s="7" customFormat="1">
      <c r="A124" s="217"/>
      <c r="B124" s="239">
        <v>85415</v>
      </c>
      <c r="C124" s="152"/>
      <c r="D124" s="81" t="s">
        <v>56</v>
      </c>
      <c r="E124" s="117">
        <f>SUM(E125:E126)</f>
        <v>66037</v>
      </c>
      <c r="F124" s="117">
        <f t="shared" ref="F124:J124" si="24">SUM(F125:F126)</f>
        <v>66037</v>
      </c>
      <c r="G124" s="117">
        <f t="shared" si="24"/>
        <v>0</v>
      </c>
      <c r="H124" s="117">
        <f t="shared" si="24"/>
        <v>66037</v>
      </c>
      <c r="I124" s="117">
        <f t="shared" si="24"/>
        <v>66037</v>
      </c>
      <c r="J124" s="117">
        <f t="shared" si="24"/>
        <v>0</v>
      </c>
      <c r="K124" s="33">
        <f t="shared" si="11"/>
        <v>100</v>
      </c>
    </row>
    <row r="125" spans="1:11" ht="45">
      <c r="A125" s="216"/>
      <c r="B125" s="239"/>
      <c r="C125" s="153">
        <v>2030</v>
      </c>
      <c r="D125" s="44" t="s">
        <v>73</v>
      </c>
      <c r="E125" s="73">
        <v>48083</v>
      </c>
      <c r="F125" s="74">
        <v>48083</v>
      </c>
      <c r="G125" s="74"/>
      <c r="H125" s="73">
        <v>48083</v>
      </c>
      <c r="I125" s="73">
        <v>48083</v>
      </c>
      <c r="J125" s="84"/>
      <c r="K125" s="39">
        <f t="shared" si="11"/>
        <v>100</v>
      </c>
    </row>
    <row r="126" spans="1:11" ht="73.5" customHeight="1">
      <c r="A126" s="216"/>
      <c r="B126" s="154"/>
      <c r="C126" s="155" t="s">
        <v>123</v>
      </c>
      <c r="D126" s="156" t="s">
        <v>131</v>
      </c>
      <c r="E126" s="157">
        <v>17954</v>
      </c>
      <c r="F126" s="158">
        <v>17954</v>
      </c>
      <c r="G126" s="71"/>
      <c r="H126" s="73">
        <v>17954</v>
      </c>
      <c r="I126" s="73">
        <v>17954</v>
      </c>
      <c r="J126" s="105"/>
      <c r="K126" s="132">
        <f t="shared" si="11"/>
        <v>100</v>
      </c>
    </row>
    <row r="127" spans="1:11">
      <c r="A127" s="216"/>
      <c r="B127" s="159">
        <v>85495</v>
      </c>
      <c r="C127" s="160"/>
      <c r="D127" s="85" t="s">
        <v>40</v>
      </c>
      <c r="E127" s="161">
        <f>SUM(E128)</f>
        <v>50702.400000000001</v>
      </c>
      <c r="F127" s="161">
        <f t="shared" ref="F127:J127" si="25">SUM(F128)</f>
        <v>50702.400000000001</v>
      </c>
      <c r="G127" s="161">
        <f t="shared" si="25"/>
        <v>0</v>
      </c>
      <c r="H127" s="161">
        <f t="shared" si="25"/>
        <v>50702.400000000001</v>
      </c>
      <c r="I127" s="161">
        <f t="shared" si="25"/>
        <v>50702.400000000001</v>
      </c>
      <c r="J127" s="161">
        <f t="shared" si="25"/>
        <v>0</v>
      </c>
      <c r="K127" s="162">
        <f t="shared" si="11"/>
        <v>100</v>
      </c>
    </row>
    <row r="128" spans="1:11" ht="60">
      <c r="A128" s="216"/>
      <c r="B128" s="159"/>
      <c r="C128" s="160" t="s">
        <v>124</v>
      </c>
      <c r="D128" s="35" t="s">
        <v>7</v>
      </c>
      <c r="E128" s="75">
        <v>50702.400000000001</v>
      </c>
      <c r="F128" s="74">
        <v>50702.400000000001</v>
      </c>
      <c r="G128" s="74"/>
      <c r="H128" s="75">
        <v>50702.400000000001</v>
      </c>
      <c r="I128" s="75">
        <v>50702.400000000001</v>
      </c>
      <c r="J128" s="84"/>
      <c r="K128" s="132">
        <f t="shared" si="11"/>
        <v>100</v>
      </c>
    </row>
    <row r="129" spans="1:11" s="4" customFormat="1" ht="28.5">
      <c r="A129" s="241">
        <v>900</v>
      </c>
      <c r="B129" s="91"/>
      <c r="C129" s="163"/>
      <c r="D129" s="93" t="s">
        <v>43</v>
      </c>
      <c r="E129" s="164">
        <f>SUM(E130,E133,E137,E139)</f>
        <v>751000</v>
      </c>
      <c r="F129" s="164">
        <f t="shared" ref="F129:J129" si="26">SUM(F130,F133,F137,F139)</f>
        <v>751000</v>
      </c>
      <c r="G129" s="164">
        <f t="shared" si="26"/>
        <v>0</v>
      </c>
      <c r="H129" s="164">
        <f t="shared" si="26"/>
        <v>756726.53999999992</v>
      </c>
      <c r="I129" s="164">
        <f t="shared" si="26"/>
        <v>756726.53999999992</v>
      </c>
      <c r="J129" s="164">
        <f t="shared" si="26"/>
        <v>0</v>
      </c>
      <c r="K129" s="28">
        <f t="shared" si="11"/>
        <v>100.76252197070572</v>
      </c>
    </row>
    <row r="130" spans="1:11" s="7" customFormat="1">
      <c r="A130" s="242"/>
      <c r="B130" s="237">
        <v>90001</v>
      </c>
      <c r="C130" s="165"/>
      <c r="D130" s="166" t="s">
        <v>44</v>
      </c>
      <c r="E130" s="167">
        <f>SUM(E131:E132)</f>
        <v>577000</v>
      </c>
      <c r="F130" s="167">
        <f>SUM(F131:F132)</f>
        <v>577000</v>
      </c>
      <c r="G130" s="168"/>
      <c r="H130" s="167">
        <f>SUM(H131:H132)</f>
        <v>626251.46</v>
      </c>
      <c r="I130" s="167">
        <f>SUM(I131:I132)</f>
        <v>626251.46</v>
      </c>
      <c r="J130" s="168"/>
      <c r="K130" s="215">
        <f t="shared" si="11"/>
        <v>108.5357816291161</v>
      </c>
    </row>
    <row r="131" spans="1:11">
      <c r="A131" s="242"/>
      <c r="B131" s="237"/>
      <c r="C131" s="68" t="s">
        <v>88</v>
      </c>
      <c r="D131" s="86" t="s">
        <v>34</v>
      </c>
      <c r="E131" s="114">
        <v>572000</v>
      </c>
      <c r="F131" s="114">
        <v>572000</v>
      </c>
      <c r="G131" s="74"/>
      <c r="H131" s="114">
        <v>622906.93999999994</v>
      </c>
      <c r="I131" s="114">
        <v>622906.93999999994</v>
      </c>
      <c r="J131" s="84"/>
      <c r="K131" s="39">
        <f t="shared" si="11"/>
        <v>108.89981468531467</v>
      </c>
    </row>
    <row r="132" spans="1:11">
      <c r="A132" s="242"/>
      <c r="B132" s="237"/>
      <c r="C132" s="68" t="s">
        <v>87</v>
      </c>
      <c r="D132" s="86" t="s">
        <v>30</v>
      </c>
      <c r="E132" s="73">
        <v>5000</v>
      </c>
      <c r="F132" s="73">
        <v>5000</v>
      </c>
      <c r="G132" s="71"/>
      <c r="H132" s="73">
        <v>3344.52</v>
      </c>
      <c r="I132" s="73">
        <v>3344.52</v>
      </c>
      <c r="J132" s="84"/>
      <c r="K132" s="39">
        <f t="shared" si="11"/>
        <v>66.8904</v>
      </c>
    </row>
    <row r="133" spans="1:11" s="7" customFormat="1">
      <c r="A133" s="242"/>
      <c r="B133" s="235">
        <v>90002</v>
      </c>
      <c r="C133" s="169"/>
      <c r="D133" s="170" t="s">
        <v>48</v>
      </c>
      <c r="E133" s="161">
        <f>SUM(E134:E136)</f>
        <v>147000</v>
      </c>
      <c r="F133" s="161">
        <f t="shared" ref="F133:J133" si="27">SUM(F134:F136)</f>
        <v>147000</v>
      </c>
      <c r="G133" s="161">
        <f t="shared" si="27"/>
        <v>0</v>
      </c>
      <c r="H133" s="161">
        <f t="shared" si="27"/>
        <v>107658.45</v>
      </c>
      <c r="I133" s="161">
        <f t="shared" si="27"/>
        <v>107658.45</v>
      </c>
      <c r="J133" s="161">
        <f t="shared" si="27"/>
        <v>0</v>
      </c>
      <c r="K133" s="33">
        <f t="shared" si="11"/>
        <v>73.237040816326527</v>
      </c>
    </row>
    <row r="134" spans="1:11" s="7" customFormat="1">
      <c r="A134" s="242"/>
      <c r="B134" s="236"/>
      <c r="C134" s="160" t="s">
        <v>92</v>
      </c>
      <c r="D134" s="171" t="s">
        <v>132</v>
      </c>
      <c r="E134" s="75">
        <v>145000</v>
      </c>
      <c r="F134" s="75">
        <v>145000</v>
      </c>
      <c r="G134" s="75"/>
      <c r="H134" s="75">
        <v>106756.89</v>
      </c>
      <c r="I134" s="75">
        <v>106756.89</v>
      </c>
      <c r="J134" s="84"/>
      <c r="K134" s="39">
        <f t="shared" si="11"/>
        <v>73.625441379310345</v>
      </c>
    </row>
    <row r="135" spans="1:11" s="7" customFormat="1">
      <c r="A135" s="242"/>
      <c r="B135" s="236"/>
      <c r="C135" s="172" t="s">
        <v>88</v>
      </c>
      <c r="D135" s="173" t="s">
        <v>34</v>
      </c>
      <c r="E135" s="75">
        <v>2000</v>
      </c>
      <c r="F135" s="75">
        <v>2000</v>
      </c>
      <c r="G135" s="75"/>
      <c r="H135" s="75">
        <v>785.7</v>
      </c>
      <c r="I135" s="75">
        <v>785.7</v>
      </c>
      <c r="J135" s="84"/>
      <c r="K135" s="39">
        <f t="shared" si="11"/>
        <v>39.285000000000004</v>
      </c>
    </row>
    <row r="136" spans="1:11">
      <c r="A136" s="242"/>
      <c r="B136" s="236"/>
      <c r="C136" s="68" t="s">
        <v>87</v>
      </c>
      <c r="D136" s="86" t="s">
        <v>30</v>
      </c>
      <c r="E136" s="174">
        <v>0</v>
      </c>
      <c r="F136" s="174">
        <v>0</v>
      </c>
      <c r="G136" s="111"/>
      <c r="H136" s="174">
        <v>115.86</v>
      </c>
      <c r="I136" s="174">
        <v>115.86</v>
      </c>
      <c r="J136" s="113"/>
      <c r="K136" s="133" t="s">
        <v>135</v>
      </c>
    </row>
    <row r="137" spans="1:11" s="7" customFormat="1" ht="45">
      <c r="A137" s="242"/>
      <c r="B137" s="175">
        <v>90019</v>
      </c>
      <c r="C137" s="176"/>
      <c r="D137" s="177" t="s">
        <v>103</v>
      </c>
      <c r="E137" s="161">
        <f>SUM(E138)</f>
        <v>25000</v>
      </c>
      <c r="F137" s="161">
        <f t="shared" ref="F137:I137" si="28">SUM(F138)</f>
        <v>25000</v>
      </c>
      <c r="G137" s="161">
        <f t="shared" si="28"/>
        <v>0</v>
      </c>
      <c r="H137" s="161">
        <f t="shared" si="28"/>
        <v>22356.74</v>
      </c>
      <c r="I137" s="161">
        <f t="shared" si="28"/>
        <v>22356.74</v>
      </c>
      <c r="J137" s="82"/>
      <c r="K137" s="33">
        <f t="shared" si="11"/>
        <v>89.426960000000008</v>
      </c>
    </row>
    <row r="138" spans="1:11">
      <c r="A138" s="242"/>
      <c r="B138" s="178"/>
      <c r="C138" s="179" t="s">
        <v>74</v>
      </c>
      <c r="D138" s="44" t="s">
        <v>9</v>
      </c>
      <c r="E138" s="180">
        <v>25000</v>
      </c>
      <c r="F138" s="180">
        <v>25000</v>
      </c>
      <c r="G138" s="74"/>
      <c r="H138" s="75">
        <v>22356.74</v>
      </c>
      <c r="I138" s="75">
        <v>22356.74</v>
      </c>
      <c r="J138" s="84"/>
      <c r="K138" s="39">
        <f t="shared" si="11"/>
        <v>89.426960000000008</v>
      </c>
    </row>
    <row r="139" spans="1:11" s="7" customFormat="1" ht="45">
      <c r="A139" s="242"/>
      <c r="B139" s="245">
        <v>90020</v>
      </c>
      <c r="C139" s="181"/>
      <c r="D139" s="182" t="s">
        <v>100</v>
      </c>
      <c r="E139" s="183">
        <f>SUM(E140)</f>
        <v>2000</v>
      </c>
      <c r="F139" s="183">
        <f t="shared" ref="F139:I139" si="29">SUM(F140)</f>
        <v>2000</v>
      </c>
      <c r="G139" s="183">
        <f t="shared" si="29"/>
        <v>0</v>
      </c>
      <c r="H139" s="183">
        <f t="shared" si="29"/>
        <v>459.89</v>
      </c>
      <c r="I139" s="183">
        <f t="shared" si="29"/>
        <v>459.89</v>
      </c>
      <c r="J139" s="82"/>
      <c r="K139" s="39">
        <f t="shared" si="11"/>
        <v>22.994499999999999</v>
      </c>
    </row>
    <row r="140" spans="1:11">
      <c r="A140" s="243"/>
      <c r="B140" s="246"/>
      <c r="C140" s="184" t="s">
        <v>97</v>
      </c>
      <c r="D140" s="185" t="s">
        <v>98</v>
      </c>
      <c r="E140" s="186">
        <v>2000</v>
      </c>
      <c r="F140" s="186">
        <v>2000</v>
      </c>
      <c r="G140" s="74"/>
      <c r="H140" s="75">
        <v>459.89</v>
      </c>
      <c r="I140" s="75">
        <v>459.89</v>
      </c>
      <c r="J140" s="84"/>
      <c r="K140" s="39">
        <f t="shared" si="11"/>
        <v>22.994499999999999</v>
      </c>
    </row>
    <row r="141" spans="1:11" s="3" customFormat="1" ht="14.25">
      <c r="A141" s="233">
        <v>926</v>
      </c>
      <c r="B141" s="187"/>
      <c r="C141" s="188"/>
      <c r="D141" s="189" t="s">
        <v>104</v>
      </c>
      <c r="E141" s="190">
        <f>SUM(E142)</f>
        <v>167997</v>
      </c>
      <c r="F141" s="190">
        <f t="shared" ref="F141:I141" si="30">SUM(F142)</f>
        <v>0</v>
      </c>
      <c r="G141" s="190">
        <f t="shared" si="30"/>
        <v>167997</v>
      </c>
      <c r="H141" s="190">
        <f t="shared" si="30"/>
        <v>167997</v>
      </c>
      <c r="I141" s="190">
        <f t="shared" si="30"/>
        <v>0</v>
      </c>
      <c r="J141" s="191">
        <f>SUM(J142)</f>
        <v>167997</v>
      </c>
      <c r="K141" s="28">
        <f t="shared" si="11"/>
        <v>100</v>
      </c>
    </row>
    <row r="142" spans="1:11" s="7" customFormat="1" ht="12" customHeight="1">
      <c r="A142" s="234"/>
      <c r="B142" s="235">
        <v>92601</v>
      </c>
      <c r="C142" s="192"/>
      <c r="D142" s="139" t="s">
        <v>120</v>
      </c>
      <c r="E142" s="193">
        <f>SUM(E143)</f>
        <v>167997</v>
      </c>
      <c r="F142" s="193">
        <f t="shared" ref="F142:H142" si="31">SUM(F143)</f>
        <v>0</v>
      </c>
      <c r="G142" s="193">
        <f t="shared" si="31"/>
        <v>167997</v>
      </c>
      <c r="H142" s="193">
        <f t="shared" si="31"/>
        <v>167997</v>
      </c>
      <c r="I142" s="193">
        <v>0</v>
      </c>
      <c r="J142" s="82">
        <f>SUM(J143)</f>
        <v>167997</v>
      </c>
      <c r="K142" s="33">
        <f>H142/E142*100</f>
        <v>100</v>
      </c>
    </row>
    <row r="143" spans="1:11" ht="76.5" customHeight="1">
      <c r="A143" s="234"/>
      <c r="B143" s="236"/>
      <c r="C143" s="194" t="s">
        <v>95</v>
      </c>
      <c r="D143" s="195" t="s">
        <v>119</v>
      </c>
      <c r="E143" s="174">
        <v>167997</v>
      </c>
      <c r="F143" s="174">
        <v>0</v>
      </c>
      <c r="G143" s="74">
        <v>167997</v>
      </c>
      <c r="H143" s="174">
        <v>167997</v>
      </c>
      <c r="I143" s="174">
        <v>0</v>
      </c>
      <c r="J143" s="84">
        <v>167997</v>
      </c>
      <c r="K143" s="39">
        <f>H143/E143*100</f>
        <v>100</v>
      </c>
    </row>
    <row r="144" spans="1:11" s="4" customFormat="1" ht="22.5" customHeight="1">
      <c r="A144" s="196"/>
      <c r="B144" s="197"/>
      <c r="C144" s="198"/>
      <c r="D144" s="199" t="s">
        <v>45</v>
      </c>
      <c r="E144" s="94">
        <f>SUM(E141,E129,E121,E117,E72,E65,E37,E34,E22,E13,E10,E7,E91,)</f>
        <v>17134717.859999999</v>
      </c>
      <c r="F144" s="94">
        <f t="shared" ref="F144:J144" si="32">SUM(F141,F129,F121,F117,F72,F65,F37,F34,F22,F13,F10,F7,F91,)</f>
        <v>16764369.859999999</v>
      </c>
      <c r="G144" s="94">
        <f t="shared" si="32"/>
        <v>370348</v>
      </c>
      <c r="H144" s="94">
        <f t="shared" si="32"/>
        <v>17013447.359999999</v>
      </c>
      <c r="I144" s="94">
        <f t="shared" si="32"/>
        <v>16666336.309999997</v>
      </c>
      <c r="J144" s="94">
        <f t="shared" si="32"/>
        <v>347111.05</v>
      </c>
      <c r="K144" s="28">
        <f>H144/E144*100</f>
        <v>99.292252717606161</v>
      </c>
    </row>
    <row r="148" spans="9:9">
      <c r="I148" s="205"/>
    </row>
  </sheetData>
  <mergeCells count="49">
    <mergeCell ref="H5:H6"/>
    <mergeCell ref="I5:J5"/>
    <mergeCell ref="A2:K3"/>
    <mergeCell ref="A8:A9"/>
    <mergeCell ref="F5:G5"/>
    <mergeCell ref="H4:J4"/>
    <mergeCell ref="K4:K6"/>
    <mergeCell ref="E4:G4"/>
    <mergeCell ref="A4:A6"/>
    <mergeCell ref="B8:B9"/>
    <mergeCell ref="D4:D6"/>
    <mergeCell ref="E5:E6"/>
    <mergeCell ref="B4:B6"/>
    <mergeCell ref="C4:C6"/>
    <mergeCell ref="B38:B40"/>
    <mergeCell ref="B11:B12"/>
    <mergeCell ref="B30:B33"/>
    <mergeCell ref="A13:A19"/>
    <mergeCell ref="B62:B64"/>
    <mergeCell ref="B26:B29"/>
    <mergeCell ref="B41:B47"/>
    <mergeCell ref="B23:B25"/>
    <mergeCell ref="A34:A36"/>
    <mergeCell ref="A10:A12"/>
    <mergeCell ref="B58:B61"/>
    <mergeCell ref="A121:A123"/>
    <mergeCell ref="B122:B123"/>
    <mergeCell ref="A141:A143"/>
    <mergeCell ref="B142:B143"/>
    <mergeCell ref="B48:B57"/>
    <mergeCell ref="B130:B132"/>
    <mergeCell ref="A91:A116"/>
    <mergeCell ref="B124:B125"/>
    <mergeCell ref="A65:A71"/>
    <mergeCell ref="B68:B69"/>
    <mergeCell ref="B70:B71"/>
    <mergeCell ref="B81:B85"/>
    <mergeCell ref="A129:A140"/>
    <mergeCell ref="A37:A64"/>
    <mergeCell ref="B133:B136"/>
    <mergeCell ref="B139:B140"/>
    <mergeCell ref="A72:A83"/>
    <mergeCell ref="B73:B74"/>
    <mergeCell ref="B100:B102"/>
    <mergeCell ref="B114:B116"/>
    <mergeCell ref="A117:A120"/>
    <mergeCell ref="B111:B113"/>
    <mergeCell ref="B107:B110"/>
    <mergeCell ref="B103:B10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rowBreaks count="1" manualBreakCount="1">
    <brk id="2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Dochody ogółem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Roman</cp:lastModifiedBy>
  <cp:lastPrinted>2014-02-26T11:59:20Z</cp:lastPrinted>
  <dcterms:created xsi:type="dcterms:W3CDTF">2007-10-17T06:58:27Z</dcterms:created>
  <dcterms:modified xsi:type="dcterms:W3CDTF">2014-02-26T18:25:25Z</dcterms:modified>
</cp:coreProperties>
</file>